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HA4191\AppData\Local\Temp\11\"/>
    </mc:Choice>
  </mc:AlternateContent>
  <bookViews>
    <workbookView xWindow="0" yWindow="0" windowWidth="21570" windowHeight="10215" firstSheet="9"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финмодель" sheetId="14" r:id="rId13"/>
    <sheet name="Приложение 1" sheetId="15" r:id="rId14"/>
  </sheets>
  <definedNames>
    <definedName name="_Order1" hidden="1">255</definedName>
    <definedName name="anscount" hidden="1">1</definedName>
    <definedName name="bfd" hidden="1">{#N/A,#N/A,TRUE,"Лист1";#N/A,#N/A,TRUE,"Лист2";#N/A,#N/A,TRUE,"Лист3"}</definedName>
    <definedName name="bghjjjjjjjjjjjjjjjjjj" hidden="1">{#N/A,#N/A,TRUE,"Лист1";#N/A,#N/A,TRUE,"Лист2";#N/A,#N/A,TRUE,"Лист3"}</definedName>
    <definedName name="bghvgvvvvvvvvvvvvvvvvv" hidden="1">{#N/A,#N/A,TRUE,"Лист1";#N/A,#N/A,TRUE,"Лист2";#N/A,#N/A,TRUE,"Лист3"}</definedName>
    <definedName name="bn" hidden="1">{#N/A,#N/A,TRUE,"Лист1";#N/A,#N/A,TRUE,"Лист2";#N/A,#N/A,TRUE,"Лист3"}</definedName>
    <definedName name="BossProviderVariable?_bb611779_6317_4fc8_a02b_b45dfbbccf2f" hidden="1">"25_01_2006"</definedName>
    <definedName name="BossProviderVariable?_f063a96a_77db_4441_9959_2e2d8599754c" hidden="1">"25_01_2006"</definedName>
    <definedName name="bvbvffffffffffff" hidden="1">{#N/A,#N/A,TRUE,"Лист1";#N/A,#N/A,TRUE,"Лист2";#N/A,#N/A,TRUE,"Лист3"}</definedName>
    <definedName name="bvdfdssssssssssssssss" hidden="1">{#N/A,#N/A,TRUE,"Лист1";#N/A,#N/A,TRUE,"Лист2";#N/A,#N/A,TRUE,"Лист3"}</definedName>
    <definedName name="bvffffffffffffffffff" hidden="1">{#N/A,#N/A,TRUE,"Лист1";#N/A,#N/A,TRUE,"Лист2";#N/A,#N/A,TRUE,"Лист3"}</definedName>
    <definedName name="bvggggggggggggggg" hidden="1">{#N/A,#N/A,TRUE,"Лист1";#N/A,#N/A,TRUE,"Лист2";#N/A,#N/A,TRUE,"Лист3"}</definedName>
    <definedName name="cxvvvvvvvvvvvvvvvvvvv" hidden="1">{#N/A,#N/A,TRUE,"Лист1";#N/A,#N/A,TRUE,"Лист2";#N/A,#N/A,TRUE,"Лист3"}</definedName>
    <definedName name="dsfgdghjhg" hidden="1">{#N/A,#N/A,TRUE,"Лист1";#N/A,#N/A,TRUE,"Лист2";#N/A,#N/A,TRUE,"Лист3"}</definedName>
    <definedName name="errttuyiuy" hidden="1">{#N/A,#N/A,TRUE,"Лист1";#N/A,#N/A,TRUE,"Лист2";#N/A,#N/A,TRUE,"Лист3"}</definedName>
    <definedName name="errytyutiuyg" hidden="1">{#N/A,#N/A,TRUE,"Лист1";#N/A,#N/A,TRUE,"Лист2";#N/A,#N/A,TRUE,"Лист3"}</definedName>
    <definedName name="esdsfdfgh" hidden="1">{#N/A,#N/A,TRUE,"Лист1";#N/A,#N/A,TRUE,"Лист2";#N/A,#N/A,TRUE,"Лист3"}</definedName>
    <definedName name="etrytru" hidden="1">{#N/A,#N/A,TRUE,"Лист1";#N/A,#N/A,TRUE,"Лист2";#N/A,#N/A,TRUE,"Лист3"}</definedName>
    <definedName name="ewrtertuyt" hidden="1">{#N/A,#N/A,TRUE,"Лист1";#N/A,#N/A,TRUE,"Лист2";#N/A,#N/A,TRUE,"Лист3"}</definedName>
    <definedName name="fdfccgh" hidden="1">{#N/A,#N/A,TRUE,"Лист1";#N/A,#N/A,TRUE,"Лист2";#N/A,#N/A,TRUE,"Лист3"}</definedName>
    <definedName name="fdfggghgjh" hidden="1">{#N/A,#N/A,TRUE,"Лист1";#N/A,#N/A,TRUE,"Лист2";#N/A,#N/A,TRUE,"Лист3"}</definedName>
    <definedName name="fgghfhghj" hidden="1">{#N/A,#N/A,TRUE,"Лист1";#N/A,#N/A,TRUE,"Лист2";#N/A,#N/A,TRUE,"Лист3"}</definedName>
    <definedName name="fghghjk" hidden="1">{#N/A,#N/A,TRUE,"Лист1";#N/A,#N/A,TRUE,"Лист2";#N/A,#N/A,TRUE,"Лист3"}</definedName>
    <definedName name="fhghgjh" hidden="1">{#N/A,#N/A,TRUE,"Лист1";#N/A,#N/A,TRUE,"Лист2";#N/A,#N/A,TRUE,"Лист3"}</definedName>
    <definedName name="gffffffffffffff" hidden="1">{#N/A,#N/A,TRUE,"Лист1";#N/A,#N/A,TRUE,"Лист2";#N/A,#N/A,TRUE,"Лист3"}</definedName>
    <definedName name="gfgffdssssssssssssss" hidden="1">{#N/A,#N/A,TRUE,"Лист1";#N/A,#N/A,TRUE,"Лист2";#N/A,#N/A,TRUE,"Лист3"}</definedName>
    <definedName name="gfgfhgfhhhhhhhhhhhhhhhhh" hidden="1">{#N/A,#N/A,TRUE,"Лист1";#N/A,#N/A,TRUE,"Лист2";#N/A,#N/A,TRUE,"Лист3"}</definedName>
    <definedName name="gggggggggggg" hidden="1">{#N/A,#N/A,TRUE,"Лист1";#N/A,#N/A,TRUE,"Лист2";#N/A,#N/A,TRUE,"Лист3"}</definedName>
    <definedName name="ggggggggggggggggg" hidden="1">{#N/A,#N/A,TRUE,"Лист1";#N/A,#N/A,TRUE,"Лист2";#N/A,#N/A,TRUE,"Лист3"}</definedName>
    <definedName name="ghg" hidden="1">{#N/A,#N/A,FALSE,"Себестоимсть-97"}</definedName>
    <definedName name="ghghgy" hidden="1">{#N/A,#N/A,TRUE,"Лист1";#N/A,#N/A,TRUE,"Лист2";#N/A,#N/A,TRUE,"Лист3"}</definedName>
    <definedName name="grdtrgcfg" hidden="1">{#N/A,#N/A,TRUE,"Лист1";#N/A,#N/A,TRUE,"Лист2";#N/A,#N/A,TRUE,"Лист3"}</definedName>
    <definedName name="hgffgddfd" hidden="1">{#N/A,#N/A,TRUE,"Лист1";#N/A,#N/A,TRUE,"Лист2";#N/A,#N/A,TRUE,"Лист3"}</definedName>
    <definedName name="hhh" hidden="1">{#N/A,#N/A,TRUE,"Лист1";#N/A,#N/A,TRUE,"Лист2";#N/A,#N/A,TRUE,"Лист3"}</definedName>
    <definedName name="hhhhhthhhhthhth" hidden="1">{#N/A,#N/A,TRUE,"Лист1";#N/A,#N/A,TRUE,"Лист2";#N/A,#N/A,TRUE,"Лист3"}</definedName>
    <definedName name="hyghggggggggggggggg" hidden="1">{#N/A,#N/A,TRUE,"Лист1";#N/A,#N/A,TRUE,"Лист2";#N/A,#N/A,TRUE,"Лист3"}</definedName>
    <definedName name="iuiiiiiiiiiiiiiiiiii" hidden="1">{#N/A,#N/A,TRUE,"Лист1";#N/A,#N/A,TRUE,"Лист2";#N/A,#N/A,TRUE,"Лист3"}</definedName>
    <definedName name="iuiytyyfdg" hidden="1">{#N/A,#N/A,TRUE,"Лист1";#N/A,#N/A,TRUE,"Лист2";#N/A,#N/A,TRUE,"Лист3"}</definedName>
    <definedName name="iukjjjjjjjjjjjj" hidden="1">{#N/A,#N/A,TRUE,"Лист1";#N/A,#N/A,TRUE,"Лист2";#N/A,#N/A,TRUE,"Лист3"}</definedName>
    <definedName name="iyuuytvt" hidden="1">{#N/A,#N/A,TRUE,"Лист1";#N/A,#N/A,TRUE,"Лист2";#N/A,#N/A,TRUE,"Лист3"}</definedName>
    <definedName name="jhfgfs" hidden="1">{#N/A,#N/A,TRUE,"Лист1";#N/A,#N/A,TRUE,"Лист2";#N/A,#N/A,TRUE,"Лист3"}</definedName>
    <definedName name="jhfghgfgfgfdfs" hidden="1">{#N/A,#N/A,TRUE,"Лист1";#N/A,#N/A,TRUE,"Лист2";#N/A,#N/A,TRUE,"Лист3"}</definedName>
    <definedName name="jhjytyyyyyyyyyyyyyyyy" hidden="1">{#N/A,#N/A,TRUE,"Лист1";#N/A,#N/A,TRUE,"Лист2";#N/A,#N/A,TRUE,"Лист3"}</definedName>
    <definedName name="jhtjgyt" hidden="1">{#N/A,#N/A,TRUE,"Лист1";#N/A,#N/A,TRUE,"Лист2";#N/A,#N/A,TRUE,"Лист3"}</definedName>
    <definedName name="jkhffddds" hidden="1">{#N/A,#N/A,TRUE,"Лист1";#N/A,#N/A,TRUE,"Лист2";#N/A,#N/A,TRUE,"Лист3"}</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yuytvbyvtvfr" hidden="1">{#N/A,#N/A,TRUE,"Лист1";#N/A,#N/A,TRUE,"Лист2";#N/A,#N/A,TRUE,"Лист3"}</definedName>
    <definedName name="khjkhjghf" hidden="1">{#N/A,#N/A,TRUE,"Лист1";#N/A,#N/A,TRUE,"Лист2";#N/A,#N/A,TRUE,"Лист3"}</definedName>
    <definedName name="kj" hidden="1">{#N/A,#N/A,TRUE,"Лист1";#N/A,#N/A,TRUE,"Лист2";#N/A,#N/A,TRUE,"Лист3"}</definedName>
    <definedName name="kjhvvvvvvvvvvvvvvvvv" hidden="1">{#N/A,#N/A,TRUE,"Лист1";#N/A,#N/A,TRUE,"Лист2";#N/A,#N/A,TRUE,"Лист3"}</definedName>
    <definedName name="kjjjjjhhhhhhhhhhhhh" hidden="1">{#N/A,#N/A,TRUE,"Лист1";#N/A,#N/A,TRUE,"Лист2";#N/A,#N/A,TRUE,"Лист3"}</definedName>
    <definedName name="kjkhjkjhgh" hidden="1">{#N/A,#N/A,TRUE,"Лист1";#N/A,#N/A,TRUE,"Лист2";#N/A,#N/A,TRUE,"Лист3"}</definedName>
    <definedName name="kjkjhjhjhghgf" hidden="1">{#N/A,#N/A,TRUE,"Лист1";#N/A,#N/A,TRUE,"Лист2";#N/A,#N/A,TRUE,"Лист3"}</definedName>
    <definedName name="kljhjkghv" hidden="1">{#N/A,#N/A,TRUE,"Лист1";#N/A,#N/A,TRUE,"Лист2";#N/A,#N/A,TRUE,"Лист3"}</definedName>
    <definedName name="klljjjhjgghf" hidden="1">{#N/A,#N/A,TRUE,"Лист1";#N/A,#N/A,TRUE,"Лист2";#N/A,#N/A,TRUE,"Лист3"}</definedName>
    <definedName name="likuih" hidden="1">{#N/A,#N/A,TRUE,"Лист1";#N/A,#N/A,TRUE,"Лист2";#N/A,#N/A,TRUE,"Лист3"}</definedName>
    <definedName name="lkkljhhggtg" hidden="1">{#N/A,#N/A,TRUE,"Лист1";#N/A,#N/A,TRUE,"Лист2";#N/A,#N/A,TRUE,"Лист3"}</definedName>
    <definedName name="lkljkjhjhggfdgf" hidden="1">{#N/A,#N/A,TRUE,"Лист1";#N/A,#N/A,TRUE,"Лист2";#N/A,#N/A,TRUE,"Лист3"}</definedName>
    <definedName name="mhyt" hidden="1">{#N/A,#N/A,TRUE,"Лист1";#N/A,#N/A,TRUE,"Лист2";#N/A,#N/A,TRUE,"Лист3"}</definedName>
    <definedName name="mjhuiy" hidden="1">{#N/A,#N/A,TRUE,"Лист1";#N/A,#N/A,TRUE,"Лист2";#N/A,#N/A,TRUE,"Лист3"}</definedName>
    <definedName name="mmm" hidden="1">{#N/A,#N/A,FALSE,"Себестоимсть-97"}</definedName>
    <definedName name="mnnjjjjjjjjjjjjj" hidden="1">{#N/A,#N/A,TRUE,"Лист1";#N/A,#N/A,TRUE,"Лист2";#N/A,#N/A,TRUE,"Лист3"}</definedName>
    <definedName name="nbbvgf" hidden="1">{#N/A,#N/A,TRUE,"Лист1";#N/A,#N/A,TRUE,"Лист2";#N/A,#N/A,TRUE,"Лист3"}</definedName>
    <definedName name="nbvgggggggggggggggggg" hidden="1">{#N/A,#N/A,TRUE,"Лист1";#N/A,#N/A,TRUE,"Лист2";#N/A,#N/A,TRUE,"Лист3"}</definedName>
    <definedName name="nhguy" hidden="1">{#N/A,#N/A,TRUE,"Лист1";#N/A,#N/A,TRUE,"Лист2";#N/A,#N/A,TRUE,"Лист3"}</definedName>
    <definedName name="njkhgjhghfhg" hidden="1">{#N/A,#N/A,TRUE,"Лист1";#N/A,#N/A,TRUE,"Лист2";#N/A,#N/A,TRUE,"Лист3"}</definedName>
    <definedName name="nnngggggggggggggggggggggggggg" hidden="1">{#N/A,#N/A,TRUE,"Лист1";#N/A,#N/A,TRUE,"Лист2";#N/A,#N/A,TRUE,"Лист3"}</definedName>
    <definedName name="oijjjjjjjjjjjjjj" hidden="1">{#N/A,#N/A,TRUE,"Лист1";#N/A,#N/A,TRUE,"Лист2";#N/A,#N/A,TRUE,"Лист3"}</definedName>
    <definedName name="oikkkkkkkkkkkkkkkkkkkkkkk" hidden="1">{#N/A,#N/A,TRUE,"Лист1";#N/A,#N/A,TRUE,"Лист2";#N/A,#N/A,TRUE,"Лист3"}</definedName>
    <definedName name="oilkkh" hidden="1">{#N/A,#N/A,TRUE,"Лист1";#N/A,#N/A,TRUE,"Лист2";#N/A,#N/A,TRUE,"Лист3"}</definedName>
    <definedName name="oiuuyyyyyyyyyyyyyyy" hidden="1">{#N/A,#N/A,TRUE,"Лист1";#N/A,#N/A,TRUE,"Лист2";#N/A,#N/A,TRUE,"Лист3"}</definedName>
    <definedName name="ojkjkhjgghfd" hidden="1">{#N/A,#N/A,TRUE,"Лист1";#N/A,#N/A,TRUE,"Лист2";#N/A,#N/A,TRUE,"Лист3"}</definedName>
    <definedName name="oopoooooooooooooooo" hidden="1">{#N/A,#N/A,TRUE,"Лист1";#N/A,#N/A,TRUE,"Лист2";#N/A,#N/A,TRUE,"Лист3"}</definedName>
    <definedName name="P16_SCOPE_FULL_LOAD" hidden="1">#N/A</definedName>
    <definedName name="P17_SCOPE_FULL_LOAD" hidden="1">#N/A</definedName>
    <definedName name="P18_T1_Protect" hidden="1">#N/A</definedName>
    <definedName name="P19_T1_Protect" hidden="1">#N/A</definedName>
    <definedName name="P19_T111" hidden="1">#N/A</definedName>
    <definedName name="popiiiiiiiiiiiiiiiiiii" hidden="1">{#N/A,#N/A,TRUE,"Лист1";#N/A,#N/A,TRUE,"Лист2";#N/A,#N/A,TRUE,"Лист3"}</definedName>
    <definedName name="rerttryu" hidden="1">{#N/A,#N/A,TRUE,"Лист1";#N/A,#N/A,TRUE,"Лист2";#N/A,#N/A,TRUE,"Лист3"}</definedName>
    <definedName name="rrtdrdrdsf" hidden="1">{#N/A,#N/A,TRUE,"Лист1";#N/A,#N/A,TRUE,"Лист2";#N/A,#N/A,TRUE,"Лист3"}</definedName>
    <definedName name="SAPBEXhrIndnt" hidden="1">"Wide"</definedName>
    <definedName name="SAPBEXrevision" hidden="1">1</definedName>
    <definedName name="SAPBEXsysID" hidden="1">"BW2"</definedName>
    <definedName name="SAPBEXwbID" hidden="1">"15TTB4CSDPSBRAUM6VXEUURJW"</definedName>
    <definedName name="SAPsysID" hidden="1">"708C5W7SBKP804JT78WJ0JNKI"</definedName>
    <definedName name="SAPwbID" hidden="1">"ARS"</definedName>
    <definedName name="smet" hidden="1">{#N/A,#N/A,FALSE,"Себестоимсть-97"}</definedName>
    <definedName name="trfgffffffffffffffffff" hidden="1">{#N/A,#N/A,TRUE,"Лист1";#N/A,#N/A,TRUE,"Лист2";#N/A,#N/A,TRUE,"Лист3"}</definedName>
    <definedName name="trttttttttttttttttttt" hidden="1">{#N/A,#N/A,TRUE,"Лист1";#N/A,#N/A,TRUE,"Лист2";#N/A,#N/A,TRUE,"Лист3"}</definedName>
    <definedName name="uhjhhhhhhhhhhhhh" hidden="1">{#N/A,#N/A,TRUE,"Лист1";#N/A,#N/A,TRUE,"Лист2";#N/A,#N/A,TRUE,"Лист3"}</definedName>
    <definedName name="uiyuyuy" hidden="1">{#N/A,#N/A,TRUE,"Лист1";#N/A,#N/A,TRUE,"Лист2";#N/A,#N/A,TRUE,"Лист3"}</definedName>
    <definedName name="uytytr" hidden="1">{#N/A,#N/A,TRUE,"Лист1";#N/A,#N/A,TRUE,"Лист2";#N/A,#N/A,TRUE,"Лист3"}</definedName>
    <definedName name="uyuiyuttyt" hidden="1">{#N/A,#N/A,TRUE,"Лист1";#N/A,#N/A,TRUE,"Лист2";#N/A,#N/A,TRUE,"Лист3"}</definedName>
    <definedName name="uyyuttr" hidden="1">{#N/A,#N/A,TRUE,"Лист1";#N/A,#N/A,TRUE,"Лист2";#N/A,#N/A,TRUE,"Лист3"}</definedName>
    <definedName name="vcfdfs" hidden="1">{#N/A,#N/A,TRUE,"Лист1";#N/A,#N/A,TRUE,"Лист2";#N/A,#N/A,TRUE,"Лист3"}</definedName>
    <definedName name="vcfhg" hidden="1">{#N/A,#N/A,TRUE,"Лист1";#N/A,#N/A,TRUE,"Лист2";#N/A,#N/A,TRUE,"Лист3"}</definedName>
    <definedName name="vcfssssssssssssssssssss" hidden="1">{#N/A,#N/A,TRUE,"Лист1";#N/A,#N/A,TRUE,"Лист2";#N/A,#N/A,TRUE,"Лист3"}</definedName>
    <definedName name="VerMaket" hidden="1">1.02</definedName>
    <definedName name="vn" hidden="1">{#N/A,#N/A,TRUE,"Лист1";#N/A,#N/A,TRUE,"Лист2";#N/A,#N/A,TRUE,"Лист3"}</definedName>
    <definedName name="waddddddddddddddddddd" hidden="1">{#N/A,#N/A,TRUE,"Лист1";#N/A,#N/A,TRUE,"Лист2";#N/A,#N/A,TRUE,"Лист3"}</definedName>
    <definedName name="wesddddddddddddddddd" hidden="1">{#N/A,#N/A,TRUE,"Лист1";#N/A,#N/A,TRUE,"Лист2";#N/A,#N/A,TRUE,"Лист3"}</definedName>
    <definedName name="wrn.Калькуляция._.себестоимости." hidden="1">{#N/A,#N/A,FALSE,"Себестоимсть-97"}</definedName>
    <definedName name="wrn.Сравнение._.с._.отраслями." hidden="1">{#N/A,#N/A,TRUE,"Лист1";#N/A,#N/A,TRUE,"Лист2";#N/A,#N/A,TRUE,"Лист3"}</definedName>
    <definedName name="yfgdfdfffffffffffff" hidden="1">{#N/A,#N/A,TRUE,"Лист1";#N/A,#N/A,TRUE,"Лист2";#N/A,#N/A,TRUE,"Лист3"}</definedName>
    <definedName name="ytttttttttttttttttttt" hidden="1">{#N/A,#N/A,TRUE,"Лист1";#N/A,#N/A,TRUE,"Лист2";#N/A,#N/A,TRUE,"Лист3"}</definedName>
    <definedName name="ytyggggggggggggggg" hidden="1">{#N/A,#N/A,TRUE,"Лист1";#N/A,#N/A,TRUE,"Лист2";#N/A,#N/A,TRUE,"Лист3"}</definedName>
    <definedName name="yyyjjjj" hidden="1">{#N/A,#N/A,FALSE,"Себестоимсть-97"}</definedName>
    <definedName name="ааа" hidden="1">{#N/A,#N/A,TRUE,"Лист1";#N/A,#N/A,TRUE,"Лист2";#N/A,#N/A,TRUE,"Лист3"}</definedName>
    <definedName name="ваорлап" hidden="1">{#N/A,#N/A,TRUE,"Лист1";#N/A,#N/A,TRUE,"Лист2";#N/A,#N/A,TRUE,"Лист3"}</definedName>
    <definedName name="витт" hidden="1">{#N/A,#N/A,TRUE,"Лист1";#N/A,#N/A,TRUE,"Лист2";#N/A,#N/A,TRUE,"Лист3"}</definedName>
    <definedName name="вуув" hidden="1">{#N/A,#N/A,TRUE,"Лист1";#N/A,#N/A,TRUE,"Лист2";#N/A,#N/A,TRUE,"Лист3"}</definedName>
    <definedName name="выыапвавап" hidden="1">{#N/A,#N/A,TRUE,"Лист1";#N/A,#N/A,TRUE,"Лист2";#N/A,#N/A,TRUE,"Лист3"}</definedName>
    <definedName name="гнгепнапра"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шголлололол" hidden="1">{#N/A,#N/A,TRUE,"Лист1";#N/A,#N/A,TRUE,"Лист2";#N/A,#N/A,TRUE,"Лист3"}</definedName>
    <definedName name="еапапарорппис" hidden="1">{#N/A,#N/A,TRUE,"Лист1";#N/A,#N/A,TRUE,"Лист2";#N/A,#N/A,TRUE,"Лист3"}</definedName>
    <definedName name="евапараорплор" hidden="1">{#N/A,#N/A,TRUE,"Лист1";#N/A,#N/A,TRUE,"Лист2";#N/A,#N/A,TRUE,"Лист3"}</definedName>
    <definedName name="ждждлдлодл" hidden="1">{#N/A,#N/A,TRUE,"Лист1";#N/A,#N/A,TRUE,"Лист2";#N/A,#N/A,TRUE,"Лист3"}</definedName>
    <definedName name="жж" hidden="1">{#N/A,#N/A,TRUE,"Лист1";#N/A,#N/A,TRUE,"Лист2";#N/A,#N/A,TRUE,"Лист3"}</definedName>
    <definedName name="зщщщшгрпаав" hidden="1">{#N/A,#N/A,TRUE,"Лист1";#N/A,#N/A,TRUE,"Лист2";#N/A,#N/A,TRUE,"Лист3"}</definedName>
    <definedName name="индцкавг98" hidden="1">{#N/A,#N/A,TRUE,"Лист1";#N/A,#N/A,TRUE,"Лист2";#N/A,#N/A,TRUE,"Лист3"}</definedName>
    <definedName name="к" hidden="1">{#N/A,#N/A,TRUE,"Лист1";#N/A,#N/A,TRUE,"Лист2";#N/A,#N/A,TRUE,"Лист3"}</definedName>
    <definedName name="кеппппппппппп" hidden="1">{#N/A,#N/A,TRUE,"Лист1";#N/A,#N/A,TRUE,"Лист2";#N/A,#N/A,TRUE,"Лист3"}</definedName>
    <definedName name="лдлдолорар" hidden="1">{#N/A,#N/A,TRUE,"Лист1";#N/A,#N/A,TRUE,"Лист2";#N/A,#N/A,TRUE,"Лист3"}</definedName>
    <definedName name="лимит" hidden="1">{#N/A,#N/A,FALSE,"Себестоимсть-97"}</definedName>
    <definedName name="Лицензии" hidden="1">{#N/A,#N/A,TRUE,"Лист1";#N/A,#N/A,TRUE,"Лист2";#N/A,#N/A,TRUE,"Лист3"}</definedName>
    <definedName name="лщжо" hidden="1">{#N/A,#N/A,TRUE,"Лист1";#N/A,#N/A,TRUE,"Лист2";#N/A,#N/A,TRUE,"Лист3"}</definedName>
    <definedName name="нгневаапор" hidden="1">{#N/A,#N/A,TRUE,"Лист1";#N/A,#N/A,TRUE,"Лист2";#N/A,#N/A,TRUE,"Лист3"}</definedName>
    <definedName name="ншш" hidden="1">{#N/A,#N/A,TRUE,"Лист1";#N/A,#N/A,TRUE,"Лист2";#N/A,#N/A,TRUE,"Лист3"}</definedName>
    <definedName name="оллртимиава" hidden="1">{#N/A,#N/A,TRUE,"Лист1";#N/A,#N/A,TRUE,"Лист2";#N/A,#N/A,TRUE,"Лист3"}</definedName>
    <definedName name="орлороррлоорпапа" hidden="1">{#N/A,#N/A,TRUE,"Лист1";#N/A,#N/A,TRUE,"Лист2";#N/A,#N/A,TRUE,"Лист3"}</definedName>
    <definedName name="ороорправ" hidden="1">{#N/A,#N/A,TRUE,"Лист1";#N/A,#N/A,TRUE,"Лист2";#N/A,#N/A,TRUE,"Лист3"}</definedName>
    <definedName name="памсмчвв" hidden="1">{#N/A,#N/A,TRUE,"Лист1";#N/A,#N/A,TRUE,"Лист2";#N/A,#N/A,TRUE,"Лист3"}</definedName>
    <definedName name="папаорпрпрпр" hidden="1">{#N/A,#N/A,TRUE,"Лист1";#N/A,#N/A,TRUE,"Лист2";#N/A,#N/A,TRUE,"Лист3"}</definedName>
    <definedName name="пнлнееен" hidden="1">{#N/A,#N/A,FALSE,"Себестоимсть-97"}</definedName>
    <definedName name="прибыль3" hidden="1">{#N/A,#N/A,TRUE,"Лист1";#N/A,#N/A,TRUE,"Лист2";#N/A,#N/A,TRUE,"Лист3"}</definedName>
    <definedName name="прпропорпрпр" hidden="1">{#N/A,#N/A,TRUE,"Лист1";#N/A,#N/A,TRUE,"Лист2";#N/A,#N/A,TRUE,"Лист3"}</definedName>
    <definedName name="рис1" hidden="1">{#N/A,#N/A,TRUE,"Лист1";#N/A,#N/A,TRUE,"Лист2";#N/A,#N/A,TRUE,"Лист3"}</definedName>
    <definedName name="рортимсчвы" hidden="1">{#N/A,#N/A,TRUE,"Лист1";#N/A,#N/A,TRUE,"Лист2";#N/A,#N/A,TRUE,"Лист3"}</definedName>
    <definedName name="ррапав" hidden="1">{#N/A,#N/A,TRUE,"Лист1";#N/A,#N/A,TRUE,"Лист2";#N/A,#N/A,TRUE,"Лист3"}</definedName>
    <definedName name="сиитьь" hidden="1">{#N/A,#N/A,TRUE,"Лист1";#N/A,#N/A,TRUE,"Лист2";#N/A,#N/A,TRUE,"Лист3"}</definedName>
    <definedName name="тп"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ыавыапвпаворорол" hidden="1">{#N/A,#N/A,TRUE,"Лист1";#N/A,#N/A,TRUE,"Лист2";#N/A,#N/A,TRUE,"Лист3"}</definedName>
    <definedName name="шгшрормпавкаы" hidden="1">{#N/A,#N/A,TRUE,"Лист1";#N/A,#N/A,TRUE,"Лист2";#N/A,#N/A,TRUE,"Лист3"}</definedName>
    <definedName name="шоапвваыаыф" hidden="1">{#N/A,#N/A,TRUE,"Лист1";#N/A,#N/A,TRUE,"Лист2";#N/A,#N/A,TRUE,"Лист3"}</definedName>
    <definedName name="шооитиаавч" hidden="1">{#N/A,#N/A,TRUE,"Лист1";#N/A,#N/A,TRUE,"Лист2";#N/A,#N/A,TRUE,"Лист3"}</definedName>
    <definedName name="шш" hidden="1">{#N/A,#N/A,TRUE,"Лист1";#N/A,#N/A,TRUE,"Лист2";#N/A,#N/A,TRUE,"Лист3"}</definedName>
    <definedName name="щшлдолрорми" hidden="1">{#N/A,#N/A,TRUE,"Лист1";#N/A,#N/A,TRUE,"Лист2";#N/A,#N/A,TRUE,"Лист3"}</definedName>
    <definedName name="ыапр" hidden="1">{#N/A,#N/A,TRUE,"Лист1";#N/A,#N/A,TRUE,"Лист2";#N/A,#N/A,TRUE,"Лист3"}</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ыы" hidden="1">{#N/A,#N/A,FALSE,"Себестоимсть-97"}</definedName>
    <definedName name="юбьбютьи" hidden="1">{#N/A,#N/A,TRUE,"Лист1";#N/A,#N/A,TRUE,"Лист2";#N/A,#N/A,TRUE,"Лист3"}</definedName>
    <definedName name="юлолтррпв" hidden="1">{#N/A,#N/A,TRUE,"Лист1";#N/A,#N/A,TRUE,"Лист2";#N/A,#N/A,TRUE,"Лист3"}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4" i="12" l="1"/>
  <c r="B35" i="12"/>
  <c r="B54" i="12" l="1"/>
  <c r="B52" i="12"/>
  <c r="B47" i="12"/>
  <c r="B50" i="12"/>
  <c r="B40" i="12"/>
  <c r="B38" i="12"/>
  <c r="B39" i="12" s="1"/>
  <c r="AH26" i="11"/>
  <c r="AI26" i="11" s="1"/>
  <c r="B7" i="14" l="1"/>
  <c r="H14" i="14"/>
  <c r="H13" i="14" s="1"/>
  <c r="H33" i="14" s="1"/>
  <c r="I14" i="14"/>
  <c r="I13" i="14" s="1"/>
  <c r="I33" i="14" s="1"/>
  <c r="J14" i="14"/>
  <c r="J13" i="14" s="1"/>
  <c r="J33" i="14" s="1"/>
  <c r="K14" i="14"/>
  <c r="K13" i="14" s="1"/>
  <c r="K33" i="14" s="1"/>
  <c r="L14" i="14"/>
  <c r="L13" i="14" s="1"/>
  <c r="L33" i="14" s="1"/>
  <c r="M14" i="14"/>
  <c r="N14" i="14"/>
  <c r="O14" i="14" s="1"/>
  <c r="G18" i="14"/>
  <c r="H18" i="14"/>
  <c r="I18" i="14"/>
  <c r="J18" i="14"/>
  <c r="K18" i="14"/>
  <c r="L18" i="14"/>
  <c r="M18" i="14"/>
  <c r="N18" i="14"/>
  <c r="O18" i="14"/>
  <c r="P18" i="14"/>
  <c r="P21" i="14" s="1"/>
  <c r="P22" i="14" s="1"/>
  <c r="Q18" i="14"/>
  <c r="Q21" i="14" s="1"/>
  <c r="Q22" i="14" s="1"/>
  <c r="R18" i="14"/>
  <c r="R21" i="14" s="1"/>
  <c r="R22" i="14" s="1"/>
  <c r="S18" i="14"/>
  <c r="S21" i="14" s="1"/>
  <c r="S22" i="14" s="1"/>
  <c r="G20" i="14"/>
  <c r="H20" i="14"/>
  <c r="I20" i="14"/>
  <c r="J20" i="14"/>
  <c r="K20" i="14"/>
  <c r="L20" i="14"/>
  <c r="M20" i="14"/>
  <c r="N20" i="14"/>
  <c r="O20" i="14"/>
  <c r="P20" i="14"/>
  <c r="Q20" i="14"/>
  <c r="R20" i="14"/>
  <c r="S20" i="14"/>
  <c r="G21" i="14"/>
  <c r="G33" i="14" s="1"/>
  <c r="G32" i="14" s="1"/>
  <c r="H21" i="14"/>
  <c r="H22" i="14" s="1"/>
  <c r="I21" i="14"/>
  <c r="I22" i="14" s="1"/>
  <c r="J21" i="14"/>
  <c r="J22" i="14" s="1"/>
  <c r="K21" i="14"/>
  <c r="K22" i="14" s="1"/>
  <c r="L21" i="14"/>
  <c r="L22" i="14" s="1"/>
  <c r="M21" i="14"/>
  <c r="M22" i="14" s="1"/>
  <c r="N21" i="14"/>
  <c r="N22" i="14" s="1"/>
  <c r="O21" i="14"/>
  <c r="O22" i="14" s="1"/>
  <c r="G24" i="14"/>
  <c r="G27" i="14" s="1"/>
  <c r="G28" i="14" s="1"/>
  <c r="H24" i="14"/>
  <c r="H27" i="14" s="1"/>
  <c r="H28" i="14" s="1"/>
  <c r="I24" i="14"/>
  <c r="I27" i="14" s="1"/>
  <c r="I28" i="14" s="1"/>
  <c r="J24" i="14"/>
  <c r="J27" i="14" s="1"/>
  <c r="J28" i="14" s="1"/>
  <c r="K24" i="14"/>
  <c r="L24" i="14" s="1"/>
  <c r="G26" i="14"/>
  <c r="H26" i="14"/>
  <c r="I26" i="14"/>
  <c r="J26" i="14"/>
  <c r="K26" i="14"/>
  <c r="L26" i="14"/>
  <c r="M26" i="14"/>
  <c r="N26" i="14"/>
  <c r="O26" i="14"/>
  <c r="P26" i="14"/>
  <c r="Q26" i="14"/>
  <c r="R26" i="14"/>
  <c r="S26" i="14"/>
  <c r="K27" i="14"/>
  <c r="K28" i="14"/>
  <c r="H50" i="14"/>
  <c r="I51" i="14" s="1"/>
  <c r="H51" i="14"/>
  <c r="G54" i="14"/>
  <c r="G55" i="14" s="1"/>
  <c r="G56" i="14"/>
  <c r="G57" i="14" s="1"/>
  <c r="H61" i="14"/>
  <c r="I61" i="14"/>
  <c r="J61" i="14"/>
  <c r="K61" i="14"/>
  <c r="L61" i="14"/>
  <c r="G62" i="14"/>
  <c r="G63" i="14"/>
  <c r="G64" i="14" s="1"/>
  <c r="G72" i="14"/>
  <c r="G76" i="14" s="1"/>
  <c r="AA75" i="14"/>
  <c r="C85" i="14"/>
  <c r="D85" i="14"/>
  <c r="E85" i="14"/>
  <c r="F85" i="14"/>
  <c r="G85" i="14"/>
  <c r="H85" i="14"/>
  <c r="I85" i="14"/>
  <c r="J85" i="14" s="1"/>
  <c r="K85" i="14" s="1"/>
  <c r="L85" i="14" s="1"/>
  <c r="M85" i="14" s="1"/>
  <c r="N85" i="14" s="1"/>
  <c r="G65" i="14" l="1"/>
  <c r="P14" i="14"/>
  <c r="O13" i="14"/>
  <c r="O33" i="14" s="1"/>
  <c r="G58" i="14"/>
  <c r="G70" i="14" s="1"/>
  <c r="K35" i="14"/>
  <c r="K32" i="14"/>
  <c r="K34" i="14" s="1"/>
  <c r="J35" i="14"/>
  <c r="J32" i="14"/>
  <c r="J34" i="14" s="1"/>
  <c r="M24" i="14"/>
  <c r="L27" i="14"/>
  <c r="L28" i="14" s="1"/>
  <c r="L32" i="14"/>
  <c r="L34" i="14" s="1"/>
  <c r="L35" i="14"/>
  <c r="I32" i="14"/>
  <c r="I34" i="14" s="1"/>
  <c r="I35" i="14"/>
  <c r="H32" i="14"/>
  <c r="H34" i="14" s="1"/>
  <c r="H35" i="14"/>
  <c r="I50" i="14"/>
  <c r="N13" i="14"/>
  <c r="N33" i="14" s="1"/>
  <c r="K38" i="14"/>
  <c r="K43" i="14" s="1"/>
  <c r="M13" i="14"/>
  <c r="M33" i="14" s="1"/>
  <c r="J38" i="14"/>
  <c r="J43" i="14" s="1"/>
  <c r="I38" i="14"/>
  <c r="G22" i="14"/>
  <c r="H38" i="14"/>
  <c r="I37" i="14" l="1"/>
  <c r="I40" i="14"/>
  <c r="L36" i="14"/>
  <c r="M27" i="14"/>
  <c r="N24" i="14"/>
  <c r="K45" i="14"/>
  <c r="H37" i="14"/>
  <c r="H40" i="14"/>
  <c r="J50" i="14"/>
  <c r="J51" i="14"/>
  <c r="H45" i="14"/>
  <c r="H43" i="14"/>
  <c r="H54" i="14" s="1"/>
  <c r="I45" i="14"/>
  <c r="J36" i="14"/>
  <c r="M35" i="14"/>
  <c r="M32" i="14"/>
  <c r="M34" i="14" s="1"/>
  <c r="K37" i="14"/>
  <c r="K40" i="14"/>
  <c r="K36" i="14"/>
  <c r="L38" i="14"/>
  <c r="H36" i="14"/>
  <c r="O32" i="14"/>
  <c r="O34" i="14" s="1"/>
  <c r="O35" i="14"/>
  <c r="I43" i="14"/>
  <c r="I54" i="14" s="1"/>
  <c r="I56" i="14" s="1"/>
  <c r="P13" i="14"/>
  <c r="P33" i="14" s="1"/>
  <c r="Q14" i="14"/>
  <c r="I36" i="14"/>
  <c r="J40" i="14"/>
  <c r="J45" i="14" s="1"/>
  <c r="J37" i="14"/>
  <c r="N35" i="14"/>
  <c r="N32" i="14"/>
  <c r="N34" i="14" s="1"/>
  <c r="J42" i="14" l="1"/>
  <c r="J39" i="14"/>
  <c r="R14" i="14"/>
  <c r="Q13" i="14"/>
  <c r="Q33" i="14" s="1"/>
  <c r="H39" i="14"/>
  <c r="H42" i="14"/>
  <c r="K50" i="14"/>
  <c r="K51" i="14"/>
  <c r="K54" i="14" s="1"/>
  <c r="K56" i="14" s="1"/>
  <c r="O36" i="14"/>
  <c r="N27" i="14"/>
  <c r="O24" i="14"/>
  <c r="M28" i="14"/>
  <c r="M38" i="14"/>
  <c r="N36" i="14"/>
  <c r="J54" i="14"/>
  <c r="J56" i="14" s="1"/>
  <c r="H56" i="14"/>
  <c r="H57" i="14" s="1"/>
  <c r="H55" i="14"/>
  <c r="I55" i="14" s="1"/>
  <c r="J55" i="14" s="1"/>
  <c r="P32" i="14"/>
  <c r="P34" i="14" s="1"/>
  <c r="P35" i="14"/>
  <c r="L40" i="14"/>
  <c r="L45" i="14" s="1"/>
  <c r="L37" i="14"/>
  <c r="L43" i="14"/>
  <c r="I42" i="14"/>
  <c r="I39" i="14"/>
  <c r="K39" i="14"/>
  <c r="K42" i="14"/>
  <c r="M36" i="14"/>
  <c r="M40" i="14" l="1"/>
  <c r="M45" i="14" s="1"/>
  <c r="M37" i="14"/>
  <c r="M43" i="14"/>
  <c r="I41" i="14"/>
  <c r="I46" i="14" s="1"/>
  <c r="I62" i="14" s="1"/>
  <c r="I63" i="14" s="1"/>
  <c r="I44" i="14"/>
  <c r="I68" i="14"/>
  <c r="N28" i="14"/>
  <c r="N38" i="14"/>
  <c r="L39" i="14"/>
  <c r="L42" i="14"/>
  <c r="K68" i="14"/>
  <c r="K41" i="14"/>
  <c r="K46" i="14" s="1"/>
  <c r="K62" i="14" s="1"/>
  <c r="K63" i="14" s="1"/>
  <c r="K44" i="14"/>
  <c r="O27" i="14"/>
  <c r="P24" i="14"/>
  <c r="L54" i="14"/>
  <c r="L56" i="14" s="1"/>
  <c r="L50" i="14"/>
  <c r="L51" i="14"/>
  <c r="H68" i="14"/>
  <c r="H41" i="14"/>
  <c r="H46" i="14" s="1"/>
  <c r="H62" i="14" s="1"/>
  <c r="H63" i="14" s="1"/>
  <c r="H64" i="14" s="1"/>
  <c r="H44" i="14"/>
  <c r="P36" i="14"/>
  <c r="R13" i="14"/>
  <c r="R33" i="14" s="1"/>
  <c r="S14" i="14"/>
  <c r="H58" i="14"/>
  <c r="H70" i="14" s="1"/>
  <c r="I57" i="14"/>
  <c r="Q35" i="14"/>
  <c r="Q32" i="14"/>
  <c r="Q34" i="14" s="1"/>
  <c r="K55" i="14"/>
  <c r="J41" i="14"/>
  <c r="J46" i="14" s="1"/>
  <c r="J62" i="14" s="1"/>
  <c r="J63" i="14" s="1"/>
  <c r="J44" i="14"/>
  <c r="J68" i="14"/>
  <c r="P27" i="14" l="1"/>
  <c r="Q24" i="14"/>
  <c r="L55" i="14"/>
  <c r="I58" i="14"/>
  <c r="J57" i="14"/>
  <c r="L68" i="14"/>
  <c r="O28" i="14"/>
  <c r="O38" i="14"/>
  <c r="L41" i="14"/>
  <c r="L46" i="14" s="1"/>
  <c r="L62" i="14" s="1"/>
  <c r="L63" i="14" s="1"/>
  <c r="L44" i="14"/>
  <c r="Q36" i="14"/>
  <c r="H69" i="14"/>
  <c r="H67" i="14" s="1"/>
  <c r="H72" i="14" s="1"/>
  <c r="R32" i="14"/>
  <c r="R34" i="14" s="1"/>
  <c r="R35" i="14"/>
  <c r="M39" i="14"/>
  <c r="M42" i="14"/>
  <c r="S13" i="14"/>
  <c r="S33" i="14" s="1"/>
  <c r="N37" i="14"/>
  <c r="N40" i="14"/>
  <c r="N45" i="14" s="1"/>
  <c r="N43" i="14"/>
  <c r="H65" i="14"/>
  <c r="H71" i="14" s="1"/>
  <c r="I64" i="14"/>
  <c r="H74" i="14"/>
  <c r="M51" i="14"/>
  <c r="M54" i="14" s="1"/>
  <c r="M56" i="14" s="1"/>
  <c r="M50" i="14"/>
  <c r="N50" i="14" l="1"/>
  <c r="O50" i="14" s="1"/>
  <c r="P50" i="14" s="1"/>
  <c r="Q50" i="14" s="1"/>
  <c r="R50" i="14" s="1"/>
  <c r="S50" i="14" s="1"/>
  <c r="N51" i="14"/>
  <c r="T51" i="14" s="1"/>
  <c r="I65" i="14"/>
  <c r="I71" i="14" s="1"/>
  <c r="J64" i="14"/>
  <c r="N54" i="14"/>
  <c r="N56" i="14" s="1"/>
  <c r="O40" i="14"/>
  <c r="O45" i="14" s="1"/>
  <c r="O37" i="14"/>
  <c r="O43" i="14"/>
  <c r="O54" i="14" s="1"/>
  <c r="O56" i="14" s="1"/>
  <c r="R36" i="14"/>
  <c r="H76" i="14"/>
  <c r="N39" i="14"/>
  <c r="N42" i="14"/>
  <c r="S32" i="14"/>
  <c r="S34" i="14" s="1"/>
  <c r="S35" i="14"/>
  <c r="M68" i="14"/>
  <c r="M41" i="14"/>
  <c r="M46" i="14" s="1"/>
  <c r="M62" i="14" s="1"/>
  <c r="M63" i="14" s="1"/>
  <c r="M44" i="14"/>
  <c r="K57" i="14"/>
  <c r="J58" i="14"/>
  <c r="I70" i="14"/>
  <c r="I69" i="14" s="1"/>
  <c r="I67" i="14" s="1"/>
  <c r="I72" i="14" s="1"/>
  <c r="I74" i="14"/>
  <c r="I76" i="14" s="1"/>
  <c r="Q27" i="14"/>
  <c r="R24" i="14"/>
  <c r="M55" i="14"/>
  <c r="N55" i="14" s="1"/>
  <c r="O55" i="14" s="1"/>
  <c r="P28" i="14"/>
  <c r="P38" i="14"/>
  <c r="S36" i="14" l="1"/>
  <c r="P40" i="14"/>
  <c r="P45" i="14" s="1"/>
  <c r="P37" i="14"/>
  <c r="P43" i="14"/>
  <c r="P54" i="14" s="1"/>
  <c r="P56" i="14" s="1"/>
  <c r="K64" i="14"/>
  <c r="J65" i="14"/>
  <c r="J71" i="14" s="1"/>
  <c r="N41" i="14"/>
  <c r="N46" i="14" s="1"/>
  <c r="N62" i="14" s="1"/>
  <c r="N63" i="14" s="1"/>
  <c r="N44" i="14"/>
  <c r="S24" i="14"/>
  <c r="S27" i="14" s="1"/>
  <c r="R27" i="14"/>
  <c r="Q28" i="14"/>
  <c r="Q38" i="14"/>
  <c r="J70" i="14"/>
  <c r="J69" i="14" s="1"/>
  <c r="J67" i="14" s="1"/>
  <c r="J72" i="14" s="1"/>
  <c r="J74" i="14"/>
  <c r="L57" i="14"/>
  <c r="K58" i="14"/>
  <c r="N68" i="14"/>
  <c r="O39" i="14"/>
  <c r="O42" i="14"/>
  <c r="K70" i="14" l="1"/>
  <c r="R28" i="14"/>
  <c r="R38" i="14"/>
  <c r="P55" i="14"/>
  <c r="L58" i="14"/>
  <c r="M57" i="14"/>
  <c r="J76" i="14"/>
  <c r="Q37" i="14"/>
  <c r="Q40" i="14"/>
  <c r="Q45" i="14" s="1"/>
  <c r="Q43" i="14"/>
  <c r="Q54" i="14" s="1"/>
  <c r="Q56" i="14" s="1"/>
  <c r="S28" i="14"/>
  <c r="S38" i="14"/>
  <c r="L64" i="14"/>
  <c r="K65" i="14"/>
  <c r="K71" i="14" s="1"/>
  <c r="P39" i="14"/>
  <c r="P42" i="14"/>
  <c r="O68" i="14"/>
  <c r="O41" i="14"/>
  <c r="O46" i="14" s="1"/>
  <c r="O62" i="14" s="1"/>
  <c r="O63" i="14" s="1"/>
  <c r="O44" i="14"/>
  <c r="M64" i="14" l="1"/>
  <c r="L65" i="14"/>
  <c r="L71" i="14" s="1"/>
  <c r="Q42" i="14"/>
  <c r="Q39" i="14"/>
  <c r="M58" i="14"/>
  <c r="N57" i="14"/>
  <c r="R37" i="14"/>
  <c r="R40" i="14"/>
  <c r="R45" i="14" s="1"/>
  <c r="R43" i="14"/>
  <c r="R54" i="14" s="1"/>
  <c r="R56" i="14" s="1"/>
  <c r="P68" i="14"/>
  <c r="P41" i="14"/>
  <c r="P46" i="14" s="1"/>
  <c r="P62" i="14" s="1"/>
  <c r="P63" i="14" s="1"/>
  <c r="P44" i="14"/>
  <c r="S37" i="14"/>
  <c r="S40" i="14"/>
  <c r="S45" i="14" s="1"/>
  <c r="S43" i="14"/>
  <c r="S54" i="14" s="1"/>
  <c r="S56" i="14" s="1"/>
  <c r="L70" i="14"/>
  <c r="L69" i="14" s="1"/>
  <c r="L67" i="14" s="1"/>
  <c r="L72" i="14" s="1"/>
  <c r="L74" i="14"/>
  <c r="Q55" i="14"/>
  <c r="R55" i="14" s="1"/>
  <c r="S55" i="14" s="1"/>
  <c r="K74" i="14"/>
  <c r="K76" i="14" s="1"/>
  <c r="K69" i="14"/>
  <c r="K67" i="14" s="1"/>
  <c r="K72" i="14" s="1"/>
  <c r="R42" i="14" l="1"/>
  <c r="R39" i="14"/>
  <c r="N58" i="14"/>
  <c r="O57" i="14"/>
  <c r="Q68" i="14"/>
  <c r="L76" i="14"/>
  <c r="S42" i="14"/>
  <c r="S39" i="14"/>
  <c r="M70" i="14"/>
  <c r="Q41" i="14"/>
  <c r="Q46" i="14" s="1"/>
  <c r="Q62" i="14" s="1"/>
  <c r="Q63" i="14" s="1"/>
  <c r="Q44" i="14"/>
  <c r="M65" i="14"/>
  <c r="M71" i="14" s="1"/>
  <c r="N64" i="14"/>
  <c r="M74" i="14" l="1"/>
  <c r="S68" i="14"/>
  <c r="O64" i="14"/>
  <c r="N65" i="14"/>
  <c r="N71" i="14" s="1"/>
  <c r="M69" i="14"/>
  <c r="M67" i="14" s="1"/>
  <c r="M72" i="14" s="1"/>
  <c r="S41" i="14"/>
  <c r="S46" i="14" s="1"/>
  <c r="S62" i="14" s="1"/>
  <c r="S63" i="14" s="1"/>
  <c r="S44" i="14"/>
  <c r="O58" i="14"/>
  <c r="P57" i="14"/>
  <c r="N70" i="14"/>
  <c r="N69" i="14" s="1"/>
  <c r="N67" i="14" s="1"/>
  <c r="N72" i="14" s="1"/>
  <c r="N74" i="14"/>
  <c r="R41" i="14"/>
  <c r="R46" i="14" s="1"/>
  <c r="R62" i="14" s="1"/>
  <c r="R63" i="14" s="1"/>
  <c r="R44" i="14"/>
  <c r="R68" i="14"/>
  <c r="N76" i="14" l="1"/>
  <c r="O70" i="14"/>
  <c r="Q57" i="14"/>
  <c r="P58" i="14"/>
  <c r="O65" i="14"/>
  <c r="O71" i="14" s="1"/>
  <c r="P64" i="14"/>
  <c r="M76" i="14"/>
  <c r="P65" i="14" l="1"/>
  <c r="P71" i="14" s="1"/>
  <c r="Q64" i="14"/>
  <c r="P70" i="14"/>
  <c r="P69" i="14" s="1"/>
  <c r="P67" i="14" s="1"/>
  <c r="P74" i="14"/>
  <c r="O69" i="14"/>
  <c r="O67" i="14" s="1"/>
  <c r="O72" i="14" s="1"/>
  <c r="R57" i="14"/>
  <c r="Q58" i="14"/>
  <c r="O74" i="14"/>
  <c r="O76" i="14" s="1"/>
  <c r="Q70" i="14" l="1"/>
  <c r="P72" i="14"/>
  <c r="S57" i="14"/>
  <c r="S58" i="14" s="1"/>
  <c r="R58" i="14"/>
  <c r="P76" i="14"/>
  <c r="Q65" i="14"/>
  <c r="Q71" i="14" s="1"/>
  <c r="R64" i="14"/>
  <c r="S70" i="14" l="1"/>
  <c r="Q74" i="14"/>
  <c r="R65" i="14"/>
  <c r="R71" i="14" s="1"/>
  <c r="S64" i="14"/>
  <c r="S65" i="14" s="1"/>
  <c r="S71" i="14" s="1"/>
  <c r="R70" i="14"/>
  <c r="R69" i="14" s="1"/>
  <c r="R67" i="14" s="1"/>
  <c r="R74" i="14"/>
  <c r="Q69" i="14"/>
  <c r="Q67" i="14" s="1"/>
  <c r="Q72" i="14" s="1"/>
  <c r="Q76" i="14" l="1"/>
  <c r="S74" i="14"/>
  <c r="R72" i="14"/>
  <c r="R76" i="14" s="1"/>
  <c r="S69" i="14"/>
  <c r="S67" i="14" s="1"/>
  <c r="S72" i="14" s="1"/>
  <c r="S76" i="14" l="1"/>
</calcChain>
</file>

<file path=xl/sharedStrings.xml><?xml version="1.0" encoding="utf-8"?>
<sst xmlns="http://schemas.openxmlformats.org/spreadsheetml/2006/main" count="3252" uniqueCount="797">
  <si>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</si>
  <si>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</si>
  <si>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</si>
  <si>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</si>
  <si>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</si>
  <si>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</si>
  <si>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</si>
  <si>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L_003-15-1-05.20-0045</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</si>
  <si>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</si>
  <si>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(4045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</si>
  <si>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</si>
  <si>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</si>
  <si>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</si>
  <si>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</si>
  <si>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</si>
  <si>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</si>
  <si>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</si>
  <si>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</si>
  <si>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</si>
  <si>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</si>
  <si>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</si>
  <si>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</si>
  <si>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</si>
  <si>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</si>
  <si>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</si>
  <si>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</si>
  <si>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</si>
  <si>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</si>
  <si>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</si>
  <si>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</si>
  <si>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</si>
  <si>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</si>
  <si>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</si>
  <si>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</si>
  <si>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</si>
  <si>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</si>
  <si>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</si>
  <si>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</si>
  <si>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</si>
  <si>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</si>
  <si>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</si>
  <si>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</si>
  <si>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</si>
  <si>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</si>
  <si>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</si>
  <si>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</si>
  <si>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</si>
  <si>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</si>
  <si>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</si>
  <si>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</si>
  <si>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</si>
  <si>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</si>
  <si>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</si>
  <si>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</si>
  <si>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</si>
  <si>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</si>
  <si>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17,567      2023 г.;
27,83       2024 г.;
18,917      2025 г.;
18,94       2026 г.;
82,021      2027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0,000083098         2023 г.;
0,000123756         2024 г.;
0,000079532         2025 г.;
0,000079532         2026 г.;
0,000344163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</si>
  <si>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</si>
  <si>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</si>
  <si>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</si>
  <si>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</si>
  <si>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</si>
  <si>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</si>
  <si>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</si>
  <si>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</si>
  <si>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</si>
  <si>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</si>
  <si>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</si>
  <si>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</si>
  <si>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</si>
  <si>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</si>
  <si>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</si>
  <si>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</si>
  <si>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165,274 млн.руб. с НДС</t>
  </si>
  <si>
    <t>25</t>
  </si>
  <si>
    <t>Общий объем освоения капитальных вложений по инвестиционному проекту за период реализации инвестиционной программы</t>
  </si>
  <si>
    <t>137,728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</si>
  <si>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</si>
  <si>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</si>
  <si>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</si>
  <si>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</si>
  <si>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</si>
  <si>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</si>
  <si>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</si>
  <si>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</si>
  <si>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</si>
  <si>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</si>
  <si>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</si>
  <si>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</si>
  <si>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</si>
  <si>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</si>
  <si>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</si>
  <si>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</si>
  <si>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</si>
  <si>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</si>
  <si>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</si>
  <si>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</si>
  <si>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</si>
  <si>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</si>
  <si>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</si>
  <si>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</si>
  <si>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</si>
  <si>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</si>
  <si>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</si>
  <si>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</si>
  <si>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</si>
  <si>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</si>
  <si>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</si>
  <si>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</si>
  <si>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</si>
  <si>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</si>
  <si>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</si>
  <si>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</si>
  <si>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</si>
  <si>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</si>
  <si>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</si>
  <si>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</si>
  <si>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</si>
  <si>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</si>
  <si>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</si>
  <si>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</si>
  <si>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</si>
  <si>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</si>
  <si>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</si>
  <si>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</si>
  <si>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</si>
  <si>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</si>
  <si>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</si>
  <si>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</si>
  <si>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</si>
  <si>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</si>
  <si>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</si>
  <si>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</si>
  <si>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</si>
  <si>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</si>
  <si>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</si>
  <si>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</si>
  <si>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</si>
  <si>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</si>
  <si>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</si>
  <si>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</si>
  <si>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</si>
  <si>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</si>
  <si>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</si>
  <si>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</si>
  <si>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</si>
  <si>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</si>
  <si>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</si>
  <si>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</si>
  <si>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</si>
  <si>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</si>
  <si>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4045  точек учета потребителей.</t>
  </si>
  <si>
    <t>Удельные стоимостные показатели реализации инвестиционного проекта</t>
  </si>
  <si>
    <t>0,0341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</si>
  <si>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</si>
  <si>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</si>
  <si>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</si>
  <si>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истечении срока эксплуатации  или истечении межповерочного интервала средств учета.</t>
  </si>
  <si>
    <t>Год начала  реализации инвестиционного проекта</t>
  </si>
  <si>
    <t>2021</t>
  </si>
  <si>
    <t>Год окончания реализации инвестиционного проекта</t>
  </si>
  <si>
    <t>2027</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</si>
  <si>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</si>
  <si>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</si>
  <si>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</si>
  <si>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</si>
  <si>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</si>
  <si>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</si>
  <si>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</si>
  <si>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</si>
  <si>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</si>
  <si>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</si>
  <si>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</si>
  <si>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</si>
  <si>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</si>
  <si>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</si>
  <si>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</si>
  <si>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</si>
  <si>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</si>
  <si>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</si>
  <si>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</si>
  <si>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</si>
  <si>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</si>
  <si>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</si>
  <si>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</si>
  <si>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</si>
  <si>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</si>
  <si>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</si>
  <si>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</si>
  <si>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</si>
  <si>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</si>
  <si>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</si>
  <si>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</si>
  <si>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</si>
  <si>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</si>
  <si>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</si>
  <si>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</si>
  <si>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</si>
  <si>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</si>
  <si>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</si>
  <si>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</si>
  <si>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</si>
  <si>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</si>
  <si>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</si>
  <si>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</si>
  <si>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</si>
  <si>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</si>
  <si>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</si>
  <si>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</si>
  <si>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</si>
  <si>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</si>
  <si>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</si>
  <si>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</si>
  <si>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</si>
  <si>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</si>
  <si>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</si>
  <si>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</si>
  <si>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</si>
  <si>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</si>
  <si>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</si>
  <si>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-8 693 313,46670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</si>
  <si>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</si>
  <si>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</si>
  <si>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</si>
  <si>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</si>
  <si>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</si>
  <si>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</si>
  <si>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</si>
  <si>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</si>
  <si>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</si>
  <si>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</si>
  <si>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</si>
  <si>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</si>
  <si>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</si>
  <si>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</si>
  <si>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</si>
  <si>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</si>
  <si>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</si>
  <si>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</si>
  <si>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</si>
  <si>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</si>
  <si>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</si>
  <si>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</si>
  <si>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</si>
  <si>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</si>
  <si>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</si>
  <si>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</si>
  <si>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</si>
  <si>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</si>
  <si>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</si>
  <si>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</si>
  <si>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</si>
  <si>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</si>
  <si>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</si>
  <si>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</si>
  <si>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</si>
  <si>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</si>
  <si>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</si>
  <si>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</si>
  <si>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</si>
  <si>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</si>
  <si>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</si>
  <si>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</si>
  <si>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</si>
  <si>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</si>
  <si>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</si>
  <si>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</si>
  <si>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</si>
  <si>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</si>
  <si>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</si>
  <si>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</si>
  <si>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</si>
  <si>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</si>
  <si>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</si>
  <si>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</si>
  <si>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</si>
  <si>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</si>
  <si>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</si>
  <si>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</si>
  <si>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</si>
  <si>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</si>
  <si>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</si>
  <si>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</si>
  <si>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</si>
  <si>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</si>
  <si>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</si>
  <si>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</si>
  <si>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</si>
  <si>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</si>
  <si>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</si>
  <si>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</si>
  <si>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</si>
  <si>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</si>
  <si>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</si>
  <si>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</si>
  <si>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</si>
  <si>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</si>
  <si>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</si>
  <si>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</si>
  <si>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</si>
  <si>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</si>
  <si>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</si>
  <si>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</si>
  <si>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</si>
  <si>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</si>
  <si>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</si>
  <si>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</si>
  <si>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</si>
  <si>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</si>
  <si>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</si>
  <si>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</si>
  <si>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</si>
  <si>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</si>
  <si>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</si>
  <si>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</si>
  <si>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</si>
  <si>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</si>
  <si>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</si>
  <si>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</si>
  <si>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</si>
  <si>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</si>
  <si>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</si>
  <si>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</si>
  <si>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</si>
  <si>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</si>
  <si>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</si>
  <si>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</si>
  <si>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</si>
  <si>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</si>
  <si>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</si>
  <si>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</si>
  <si>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</si>
  <si>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</si>
  <si>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</si>
  <si>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</si>
  <si>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</si>
  <si>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</si>
  <si>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</si>
  <si>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</si>
  <si>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</si>
  <si>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</si>
  <si>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</si>
  <si>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</si>
  <si>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</si>
  <si>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</si>
  <si>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</si>
  <si>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</si>
  <si>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</si>
  <si>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</si>
  <si>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</si>
  <si>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</si>
  <si>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</si>
  <si>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</si>
  <si>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</si>
  <si>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</si>
  <si>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</si>
  <si>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</si>
  <si>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</si>
  <si>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01.05.2021
01.05.2023
01.05.2024
01.05.2025
01.05.2026
01.05.2027</t>
  </si>
  <si>
    <t>100
0
0
0
0
0</t>
  </si>
  <si>
    <t>0
0
0
0
0
0</t>
  </si>
  <si>
    <t>2.2.</t>
  </si>
  <si>
    <t>Выполнение строительно- монтажных и пусконаладочных работ</t>
  </si>
  <si>
    <t>Выполнение подготовительных работ на площадке строительства</t>
  </si>
  <si>
    <t>09.01.2021</t>
  </si>
  <si>
    <t>29.12.2021</t>
  </si>
  <si>
    <t>3.1.</t>
  </si>
  <si>
    <t>Поставка основного оборудования</t>
  </si>
  <si>
    <t>01.06.2021
01.06.2023
01.06.2024
01.06.2025</t>
  </si>
  <si>
    <t>100
0
0
0</t>
  </si>
  <si>
    <t>0
0
0
0</t>
  </si>
  <si>
    <t>3.2.</t>
  </si>
  <si>
    <t>Монтаж основного оборудования</t>
  </si>
  <si>
    <t>29.12.2030</t>
  </si>
  <si>
    <t>01.11.2021
01.11.2023
01.11.2024
01.11.2025
01.11.2026
01.11.2027</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</si>
  <si>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</si>
  <si>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</si>
  <si>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</si>
  <si>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</si>
  <si>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</si>
  <si>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</si>
  <si>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01.04.2025</t>
  </si>
  <si>
    <t>01.12.2021
01.12.2023
01.12.2024
01.12.2025
01.12.2026
01.12.2027</t>
  </si>
  <si>
    <t>01.11.2025
01.12.2023
01.12.2024
01.12.2025
01.12.2026
01.12.2027</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</si>
  <si>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</si>
  <si>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</si>
  <si>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</si>
  <si>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</si>
  <si>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</si>
  <si>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29.12.2021
29.12.2023
29.12.2024
29.12.2025
29.12.2030</t>
  </si>
  <si>
    <t>29.12.2021
29.12.2023
29.12.2024
29.12.2025
01.12.2026
01.12.2027</t>
  </si>
  <si>
    <t>4.2.</t>
  </si>
  <si>
    <t>Получение разрешения на эксплуатацию энергообъекта от органов государственного контроля и надзора</t>
  </si>
  <si>
    <t>Не требуется
Не требуется
Не требуется
Не требуется
Не требуется</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</si>
  <si>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</si>
  <si>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</si>
  <si>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</si>
  <si>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</si>
  <si>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</si>
  <si>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</si>
  <si>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</si>
  <si>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</si>
  <si>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</si>
  <si>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</si>
  <si>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</si>
  <si>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</si>
  <si>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</si>
  <si>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</si>
  <si>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</si>
  <si>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</si>
  <si>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</si>
  <si>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</si>
  <si>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</si>
  <si>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</si>
  <si>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</si>
  <si>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</si>
  <si>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2 163,76103956</t>
  </si>
  <si>
    <t>165,50323395</t>
  </si>
  <si>
    <t>2 163,51532156</t>
  </si>
  <si>
    <t>165,27414808</t>
  </si>
  <si>
    <t>17,57500800</t>
  </si>
  <si>
    <t>17,56672858</t>
  </si>
  <si>
    <t>27,85140600</t>
  </si>
  <si>
    <t>27,83020967</t>
  </si>
  <si>
    <t>18,94609200</t>
  </si>
  <si>
    <t>18,91657808</t>
  </si>
  <si>
    <t>18,93957629</t>
  </si>
  <si>
    <t>82,02105546</t>
  </si>
  <si>
    <t>64,37250600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</si>
  <si>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</si>
  <si>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</si>
  <si>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</si>
  <si>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</si>
  <si>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</si>
  <si>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</si>
  <si>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</si>
  <si>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</si>
  <si>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</si>
  <si>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</si>
  <si>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0,24571800</t>
  </si>
  <si>
    <t>Освоение капитальных вложений в прогнозных ценах соответствующих лет всего, млн рублей  (без НДС), в том числе:</t>
  </si>
  <si>
    <t>1 803,13419963</t>
  </si>
  <si>
    <t>137,93059365</t>
  </si>
  <si>
    <t>1 802,92943463</t>
  </si>
  <si>
    <t>137,72845672</t>
  </si>
  <si>
    <t>14,64584000</t>
  </si>
  <si>
    <t>14,63894048</t>
  </si>
  <si>
    <t>23,20950500</t>
  </si>
  <si>
    <t>23,19184139</t>
  </si>
  <si>
    <t>15,78841000</t>
  </si>
  <si>
    <t>15,76381507</t>
  </si>
  <si>
    <t>15,78298024</t>
  </si>
  <si>
    <t>68,35087954</t>
  </si>
  <si>
    <t>53,64375500</t>
  </si>
  <si>
    <t>2.1</t>
  </si>
  <si>
    <t>проектно-изыскательские работы</t>
  </si>
  <si>
    <t>8,21717477</t>
  </si>
  <si>
    <t>0,88332181</t>
  </si>
  <si>
    <t>1,37091146</t>
  </si>
  <si>
    <t>0,94629502</t>
  </si>
  <si>
    <t>0,93810548</t>
  </si>
  <si>
    <t>4,07854100</t>
  </si>
  <si>
    <t>2.2</t>
  </si>
  <si>
    <t>строительные работы, реконструкция, монтаж оборудования</t>
  </si>
  <si>
    <t>721,25367985</t>
  </si>
  <si>
    <t>36,73570931</t>
  </si>
  <si>
    <t>721,17177385</t>
  </si>
  <si>
    <t>36,66681350</t>
  </si>
  <si>
    <t>5,85833600</t>
  </si>
  <si>
    <t>3,96925988</t>
  </si>
  <si>
    <t>9,28380200</t>
  </si>
  <si>
    <t>6,28899732</t>
  </si>
  <si>
    <t>6,31536400</t>
  </si>
  <si>
    <t>4,17502101</t>
  </si>
  <si>
    <t>4,13743815</t>
  </si>
  <si>
    <t>18,09609714</t>
  </si>
  <si>
    <t>21,45750200</t>
  </si>
  <si>
    <t>2.3</t>
  </si>
  <si>
    <t>оборудование</t>
  </si>
  <si>
    <t>901,56709981</t>
  </si>
  <si>
    <t>79,17146030</t>
  </si>
  <si>
    <t>901,46471731</t>
  </si>
  <si>
    <t>79,03821918</t>
  </si>
  <si>
    <t>7,32292000</t>
  </si>
  <si>
    <t>8,31291341</t>
  </si>
  <si>
    <t>11,60475250</t>
  </si>
  <si>
    <t>13,18907043</t>
  </si>
  <si>
    <t>7,89420500</t>
  </si>
  <si>
    <t>9,03791342</t>
  </si>
  <si>
    <t>9,11474927</t>
  </si>
  <si>
    <t>39,38357265</t>
  </si>
  <si>
    <t>26,82187750</t>
  </si>
  <si>
    <t>2.4</t>
  </si>
  <si>
    <t>прочие затраты</t>
  </si>
  <si>
    <t>180,31341997</t>
  </si>
  <si>
    <t>13,80624927</t>
  </si>
  <si>
    <t>180,29294347</t>
  </si>
  <si>
    <t>1,46458400</t>
  </si>
  <si>
    <t>1,47344538</t>
  </si>
  <si>
    <t>2,32095050</t>
  </si>
  <si>
    <t>2,34286218</t>
  </si>
  <si>
    <t>1,57884100</t>
  </si>
  <si>
    <t>1,60458562</t>
  </si>
  <si>
    <t>1,59268734</t>
  </si>
  <si>
    <t>6,79266875</t>
  </si>
  <si>
    <t>5,36437550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</si>
  <si>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</si>
  <si>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</si>
  <si>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</si>
  <si>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</si>
  <si>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</si>
  <si>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</si>
  <si>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</si>
  <si>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</si>
  <si>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</si>
  <si>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</si>
  <si>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</si>
  <si>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</si>
  <si>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</si>
  <si>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</si>
  <si>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</si>
  <si>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</si>
  <si>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</si>
  <si>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</si>
  <si>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</si>
  <si>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</si>
  <si>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</si>
  <si>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</si>
  <si>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</si>
  <si>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</si>
  <si>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</si>
  <si>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</si>
  <si>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</si>
  <si>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</si>
  <si>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</si>
  <si>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</si>
  <si>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</si>
  <si>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</si>
  <si>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</si>
  <si>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</si>
  <si>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98 067,000</t>
  </si>
  <si>
    <t>4 045,000</t>
  </si>
  <si>
    <t>98 053,000</t>
  </si>
  <si>
    <t>3 982,000</t>
  </si>
  <si>
    <t>911,000</t>
  </si>
  <si>
    <t>466,000</t>
  </si>
  <si>
    <t>1 451,000</t>
  </si>
  <si>
    <t>694,000</t>
  </si>
  <si>
    <t>982,000</t>
  </si>
  <si>
    <t>446,000</t>
  </si>
  <si>
    <t>1 930,000</t>
  </si>
  <si>
    <t>3 344,000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</si>
  <si>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</si>
  <si>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</si>
  <si>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</si>
  <si>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</si>
  <si>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</si>
  <si>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</si>
  <si>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</si>
  <si>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</si>
  <si>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</si>
  <si>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</si>
  <si>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</si>
  <si>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</si>
  <si>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</si>
  <si>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</si>
  <si>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</si>
  <si>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</si>
  <si>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</si>
  <si>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</si>
  <si>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</si>
  <si>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</si>
  <si>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</si>
  <si>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</si>
  <si>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</si>
  <si>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</si>
  <si>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</si>
  <si>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</si>
  <si>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</si>
  <si>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</si>
  <si>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</si>
  <si>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</si>
  <si>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</si>
  <si>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</si>
  <si>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</si>
  <si>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</si>
  <si>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</si>
  <si>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</si>
  <si>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</si>
  <si>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</si>
  <si>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</si>
  <si>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</si>
  <si>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</si>
  <si>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</si>
  <si>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</si>
  <si>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</si>
  <si>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</si>
  <si>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</si>
  <si>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</si>
  <si>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</si>
  <si>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</si>
  <si>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</si>
  <si>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</si>
  <si>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</si>
  <si>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</si>
  <si>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</si>
  <si>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</si>
  <si>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</si>
  <si>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</si>
  <si>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</si>
  <si>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</si>
  <si>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</si>
  <si>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</si>
  <si>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</si>
  <si>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</si>
  <si>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</si>
  <si>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</si>
  <si>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</si>
  <si>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</si>
  <si>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</si>
  <si>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</si>
  <si>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</si>
  <si>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</si>
  <si>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</si>
  <si>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</si>
  <si>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</si>
  <si>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</si>
  <si>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</si>
  <si>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</si>
  <si>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</si>
  <si>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</si>
  <si>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</si>
  <si>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</si>
  <si>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</si>
  <si>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</si>
  <si>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</si>
  <si>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</si>
  <si>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</si>
  <si>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</si>
  <si>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</si>
  <si>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</si>
  <si>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</si>
  <si>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</si>
  <si>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</si>
  <si>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</si>
  <si>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</si>
  <si>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</si>
  <si>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</si>
  <si>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</si>
  <si>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</si>
  <si>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</si>
  <si>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</si>
  <si>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</si>
  <si>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</si>
  <si>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</si>
  <si>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1.2. Материалы,оборудование, прочие товары.</t>
  </si>
  <si>
    <t>4 045</t>
  </si>
  <si>
    <t>Оборудование</t>
  </si>
  <si>
    <t>21Т0120020.0044. Поставка счетчиков электроэнергии для нужд Архангельского филиала ПАО "МРСК Северо-Запада"</t>
  </si>
  <si>
    <t>Филиал</t>
  </si>
  <si>
    <t>Мониторинг цен рынка</t>
  </si>
  <si>
    <t>СЦ</t>
  </si>
  <si>
    <t>Инвест Стафф</t>
  </si>
  <si>
    <t>ЗАО Кристалл</t>
  </si>
  <si>
    <t>mrsz_21273DP</t>
  </si>
  <si>
    <t>b2b-mrsk.ru</t>
  </si>
  <si>
    <t>11.04.2021</t>
  </si>
  <si>
    <t>06.04.2021</t>
  </si>
  <si>
    <t>09.04.2021</t>
  </si>
  <si>
    <t>12.04.2021</t>
  </si>
  <si>
    <t>21.04.2021</t>
  </si>
  <si>
    <t>30.04.2021</t>
  </si>
  <si>
    <t>31.12.2021</t>
  </si>
  <si>
    <t>закупка осуществлялась на несколько ИП:L_003-15-1-05.20-0047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</si>
  <si>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</si>
  <si>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</si>
  <si>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</si>
  <si>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Вельский район; Верхнетоемский район; Вилегодский район; Виноградовский район; Каргопольский район; Коношский район; Котласский район; Ленский район; Мезенский район; Няндомский район; Онежский район; Пинежский район; Плесецкий район; Северодвинск город; Устьянский район; Холмогорский район; Шенкурский район; г.Архангельск; Приморский район; г. Котлас</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</si>
  <si>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</si>
  <si>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</si>
  <si>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</si>
  <si>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</si>
  <si>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</si>
  <si>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</si>
  <si>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</si>
  <si>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</si>
  <si>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</si>
  <si>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</si>
  <si>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</si>
  <si>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</si>
  <si>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21.04.2021 № 07-200/21 поставщик ЗАО "Кристалл"</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</si>
  <si>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</si>
  <si>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</si>
  <si>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</si>
  <si>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</si>
  <si>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</si>
  <si>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</si>
  <si>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</si>
  <si>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</si>
  <si>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</si>
  <si>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</si>
  <si>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</si>
  <si>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</si>
  <si>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</si>
  <si>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</si>
  <si>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</si>
  <si>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</si>
  <si>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</si>
  <si>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</si>
  <si>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</si>
  <si>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ЗАО "Кристалл" , Поставки , Поставка оборудования , 21.04.2021 , 07-200/21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</si>
  <si>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</si>
  <si>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</si>
  <si>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</si>
  <si>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</si>
  <si>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</si>
  <si>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</si>
  <si>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</si>
  <si>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01.06.2021;01.06.2023;01.06.2024;01.06.2025</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</si>
  <si>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</si>
  <si>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</si>
  <si>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</si>
  <si>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</si>
  <si>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</si>
  <si>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</si>
  <si>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</si>
  <si>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</si>
  <si>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</si>
  <si>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</si>
  <si>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</si>
  <si>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Сейчас в расчете</t>
  </si>
  <si>
    <t/>
  </si>
  <si>
    <t>Тариф на потери, руб/кВт.ч</t>
  </si>
  <si>
    <t>Года</t>
  </si>
  <si>
    <t>план (тариф на покупку потерь)</t>
  </si>
  <si>
    <t>Тариф на услуги по передаче электроэнергиии</t>
  </si>
  <si>
    <t>план (тариф передачу, население)</t>
  </si>
  <si>
    <t>Ед. измер.</t>
  </si>
  <si>
    <t>Снижение потерь  электроэнергии*</t>
  </si>
  <si>
    <t>млн. кВт*ч</t>
  </si>
  <si>
    <t>ОБЪЕМЫ РЕАЛИЗАЦИИ (в единицах)</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</si>
  <si>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</si>
  <si>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</si>
  <si>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</si>
  <si>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Цена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</si>
  <si>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</si>
  <si>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</si>
  <si>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</si>
  <si>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</si>
  <si>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 xml:space="preserve">         ДОХОДЫ ОТ ПРОДАЖ</t>
  </si>
  <si>
    <t>Дополнительный полезный отпуск (увеличение транспорта) (с НДС)</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</si>
  <si>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</si>
  <si>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</si>
  <si>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</si>
  <si>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</si>
  <si>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</si>
  <si>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Расходы</t>
  </si>
  <si>
    <t>0,08190600</t>
  </si>
  <si>
    <t>Стоимость ОФ на конец периода</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</si>
  <si>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</si>
  <si>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</si>
  <si>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</si>
  <si>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</si>
  <si>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</si>
  <si>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</si>
  <si>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</si>
  <si>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</si>
  <si>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Оборотный капитал</t>
  </si>
  <si>
    <t>Расчеты с покупателями (текущие активы)</t>
  </si>
  <si>
    <t>Текущие обязательства</t>
  </si>
  <si>
    <t>Расчеты с бюджетом по НП</t>
  </si>
  <si>
    <t>Расчеты с бюджетом по НДС</t>
  </si>
  <si>
    <t>Изменение чистого оборотного капитала</t>
  </si>
  <si>
    <t>Денежный поток от операционной деятельности</t>
  </si>
  <si>
    <t>Денежный поток от инвестиционной деятельности</t>
  </si>
  <si>
    <t xml:space="preserve">Приложение 1 </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</si>
  <si>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в Архангельской области (4045 т.у.)</t>
  </si>
  <si>
    <t>522 ФЗ - истечение МПИ</t>
  </si>
  <si>
    <t>2020-2027 всего кол-во</t>
  </si>
  <si>
    <t>ВСЕГО, руб. без НДС</t>
  </si>
  <si>
    <t>количество</t>
  </si>
  <si>
    <t>затраты</t>
  </si>
  <si>
    <t>Стоимость по УНЦ, тыс.руб. без НДС</t>
  </si>
  <si>
    <t>ввода 0.2 кВ по 25 м, шт</t>
  </si>
  <si>
    <t>ввода 0.4 кВ по 25 м, шт</t>
  </si>
  <si>
    <t>ИПУ однофазный 0,2 кВ, шт</t>
  </si>
  <si>
    <t>ИПУ трехфазный 0,4 кВ, шт</t>
  </si>
  <si>
    <t>ИПУ трехфазный с учетом ТТ 0,4 кВ, шт</t>
  </si>
  <si>
    <t>ТТ на 3 фазы 0,4 кВ, шт.</t>
  </si>
  <si>
    <t>ИТОГО</t>
  </si>
  <si>
    <t xml:space="preserve">522 ФЗ - отсутствие ПУ у потребителя </t>
  </si>
  <si>
    <t>- по прочим договорам</t>
  </si>
  <si>
    <t>Затраты на выполнение работ хозяйственным способом (ПИР, СМР)</t>
  </si>
  <si>
    <t>объем заключенного договора в ценах   года с НДС, млн. руб.</t>
  </si>
  <si>
    <t xml:space="preserve">Паспорт инвестиционного проекта </t>
  </si>
  <si>
    <t xml:space="preserve">Предложение по корректировке 2022 года </t>
  </si>
  <si>
    <t>0,22908587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</si>
</sst>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0.00000"/>
    <numFmt numFmtId="165" formatCode="0.00000"/>
    <numFmt numFmtId="166" formatCode="0.0000"/>
    <numFmt numFmtId="167" formatCode="#,##0.0"/>
    <numFmt numFmtId="168" formatCode="0.0%"/>
    <numFmt numFmtId="169" formatCode="_-* #,##0\ _₽_-;\-* #,##0\ _₽_-;_-* &quot;-&quot;??\ _₽_-;_-@_-"/>
  </numFmts>
  <fonts count="3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1"/>
      <color indexed="8"/>
      <name val="Calibri"/>
      <family val="2"/>
      <charset val="204"/>
    </font>
    <font>
      <b/>
      <sz val="12"/>
      <color indexed="10"/>
      <name val="Times New Roman"/>
      <family val="1"/>
      <charset val="204"/>
    </font>
    <font>
      <sz val="11"/>
      <name val="Calibri"/>
      <family val="2"/>
      <charset val="204"/>
    </font>
    <font>
      <sz val="11"/>
      <color indexed="9"/>
      <name val="Times New Roman"/>
      <family val="1"/>
      <charset val="204"/>
    </font>
    <font>
      <sz val="12"/>
      <color indexed="9"/>
      <name val="Times New Roman"/>
      <family val="1"/>
      <charset val="204"/>
    </font>
    <font>
      <b/>
      <sz val="10"/>
      <color indexed="9"/>
      <name val="Times New Roman"/>
      <family val="1"/>
      <charset val="204"/>
    </font>
    <font>
      <sz val="10"/>
      <color indexed="9"/>
      <name val="Times New Roman"/>
      <family val="1"/>
      <charset val="204"/>
    </font>
    <font>
      <sz val="10"/>
      <name val="Times New Roman"/>
      <family val="1"/>
      <charset val="204"/>
    </font>
    <font>
      <sz val="12"/>
      <name val="Times New Roman"/>
      <family val="1"/>
      <charset val="204"/>
    </font>
    <font>
      <sz val="10"/>
      <color indexed="8"/>
      <name val="Times New Roman"/>
      <family val="1"/>
      <charset val="204"/>
    </font>
    <font>
      <sz val="10"/>
      <color indexed="62"/>
      <name val="Times New Roman"/>
      <family val="1"/>
      <charset val="204"/>
    </font>
    <font>
      <b/>
      <sz val="11"/>
      <color indexed="8"/>
      <name val="Calibri"/>
      <family val="2"/>
      <charset val="204"/>
    </font>
    <font>
      <b/>
      <sz val="10"/>
      <color indexed="8"/>
      <name val="Times New Roman"/>
      <family val="1"/>
      <charset val="204"/>
    </font>
    <font>
      <b/>
      <sz val="11"/>
      <name val="Times New Roman"/>
      <family val="1"/>
      <charset val="204"/>
    </font>
    <font>
      <sz val="8"/>
      <color indexed="8"/>
      <name val="Times New Roman"/>
      <family val="1"/>
      <charset val="204"/>
    </font>
    <font>
      <b/>
      <sz val="8"/>
      <color indexed="10"/>
      <name val="Times New Roman"/>
      <family val="1"/>
      <charset val="204"/>
    </font>
    <font>
      <sz val="8"/>
      <color indexed="9"/>
      <name val="Times New Roman"/>
      <family val="1"/>
      <charset val="204"/>
    </font>
    <font>
      <b/>
      <sz val="8"/>
      <color indexed="8"/>
      <name val="Times New Roman"/>
      <family val="1"/>
      <charset val="204"/>
    </font>
    <font>
      <b/>
      <sz val="10"/>
      <name val="Arial"/>
      <family val="2"/>
      <charset val="204"/>
    </font>
    <font>
      <sz val="8"/>
      <name val="Arial"/>
      <family val="2"/>
    </font>
  </fonts>
  <fills count="7">
    <fill>
      <patternFill patternType="none"/>
    </fill>
    <fill>
      <patternFill patternType="gray125"/>
    </fill>
    <fill>
      <patternFill patternType="solid">
        <fgColor rgb="FF757171"/>
        <bgColor indexed="64"/>
      </patternFill>
    </fill>
    <fill>
      <patternFill patternType="solid">
        <fgColor rgb="FFBFBFBF"/>
        <bgColor indexed="64"/>
      </patternFill>
    </fill>
    <fill>
      <patternFill patternType="solid">
        <fgColor rgb="FFCCFFCC"/>
        <bgColor indexed="64"/>
      </patternFill>
    </fill>
    <fill>
      <patternFill patternType="solid">
        <fgColor rgb="FF92D050"/>
        <bgColor indexed="64"/>
      </patternFill>
    </fill>
    <fill>
      <patternFill patternType="solid">
        <fgColor rgb="FFFFFFFF"/>
        <bgColor indexed="64"/>
      </patternFill>
    </fill>
  </fills>
  <borders count="6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top/>
      <bottom style="thin">
        <color auto="1"/>
      </bottom>
      <diagonal/>
    </border>
    <border>
      <left/>
      <right style="thin">
        <color auto="1"/>
      </right>
      <top/>
      <bottom style="thin">
        <color auto="1"/>
      </bottom>
      <diagonal/>
    </border>
    <border>
      <left/>
      <right style="medium">
        <color auto="1"/>
      </right>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thin">
        <color auto="1"/>
      </left>
      <right style="thin">
        <color auto="1"/>
      </right>
      <top style="medium">
        <color auto="1"/>
      </top>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thin">
        <color indexed="64"/>
      </left>
      <right/>
      <top/>
      <bottom style="thin">
        <color indexed="64"/>
      </bottom>
      <diagonal/>
    </border>
  </borders>
  <cellStyleXfs count="3">
    <xf numFmtId="0" fontId="0" fillId="0" borderId="0"/>
    <xf numFmtId="9" fontId="12" fillId="0" borderId="0" applyFont="0" applyFill="0" applyBorder="0" applyAlignment="0" applyProtection="0"/>
    <xf numFmtId="0" fontId="32" fillId="0" borderId="0"/>
  </cellStyleXfs>
  <cellXfs count="23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11" fillId="0" borderId="0" xfId="0" applyFont="1" applyAlignment="1">
      <alignment horizontal="left"/>
    </xf>
    <xf numFmtId="0" fontId="0" fillId="0" borderId="0" xfId="0" applyAlignment="1">
      <alignment horizontal="left"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3" fillId="0" borderId="0" xfId="0" applyNumberFormat="1" applyFont="1" applyFill="1" applyBorder="1" applyAlignment="1" applyProtection="1"/>
    <xf numFmtId="0" fontId="13" fillId="2" borderId="0" xfId="0" applyNumberFormat="1" applyFont="1" applyFill="1" applyBorder="1" applyAlignment="1" applyProtection="1"/>
    <xf numFmtId="0" fontId="14" fillId="0" borderId="25" xfId="0" applyNumberFormat="1" applyFont="1" applyFill="1" applyBorder="1" applyAlignment="1" applyProtection="1"/>
    <xf numFmtId="0" fontId="13" fillId="0" borderId="0" xfId="0" applyNumberFormat="1" applyFont="1" applyFill="1" applyBorder="1" applyAlignment="1" applyProtection="1">
      <alignment horizontal="center" vertical="center"/>
    </xf>
    <xf numFmtId="0" fontId="13" fillId="0" borderId="26" xfId="0" applyNumberFormat="1" applyFont="1" applyFill="1" applyBorder="1" applyAlignment="1" applyProtection="1">
      <alignment horizontal="center" vertical="center"/>
    </xf>
    <xf numFmtId="166" fontId="13" fillId="0" borderId="26" xfId="0" applyNumberFormat="1" applyFont="1" applyFill="1" applyBorder="1" applyAlignment="1" applyProtection="1">
      <alignment horizontal="center" vertical="center"/>
    </xf>
    <xf numFmtId="166" fontId="15" fillId="0" borderId="26" xfId="0" applyNumberFormat="1" applyFont="1" applyFill="1" applyBorder="1" applyAlignment="1" applyProtection="1">
      <alignment horizontal="center" vertical="center"/>
    </xf>
    <xf numFmtId="0" fontId="16" fillId="0" borderId="0" xfId="0" applyNumberFormat="1" applyFont="1" applyFill="1" applyBorder="1" applyAlignment="1" applyProtection="1"/>
    <xf numFmtId="0" fontId="17" fillId="0" borderId="0" xfId="0" applyNumberFormat="1" applyFont="1" applyFill="1" applyBorder="1" applyAlignment="1" applyProtection="1"/>
    <xf numFmtId="0" fontId="18" fillId="2" borderId="26" xfId="0" applyNumberFormat="1" applyFont="1" applyFill="1" applyBorder="1" applyAlignment="1" applyProtection="1">
      <alignment horizontal="center" vertical="center" wrapText="1"/>
    </xf>
    <xf numFmtId="0" fontId="19" fillId="0" borderId="26" xfId="0" applyNumberFormat="1" applyFont="1" applyFill="1" applyBorder="1" applyAlignment="1" applyProtection="1"/>
    <xf numFmtId="0" fontId="20" fillId="0" borderId="0" xfId="0" applyNumberFormat="1" applyFont="1" applyFill="1" applyBorder="1" applyAlignment="1" applyProtection="1">
      <alignment horizontal="center" vertical="center"/>
    </xf>
    <xf numFmtId="0" fontId="21" fillId="0" borderId="0" xfId="0" applyNumberFormat="1" applyFont="1" applyFill="1" applyBorder="1" applyAlignment="1" applyProtection="1">
      <alignment horizontal="center" vertical="center"/>
    </xf>
    <xf numFmtId="0" fontId="22" fillId="0" borderId="27" xfId="0" applyNumberFormat="1" applyFont="1" applyFill="1" applyBorder="1" applyAlignment="1" applyProtection="1">
      <alignment horizontal="center" vertical="center" wrapText="1"/>
    </xf>
    <xf numFmtId="0" fontId="20" fillId="0" borderId="27" xfId="0" applyNumberFormat="1" applyFont="1" applyFill="1" applyBorder="1" applyAlignment="1" applyProtection="1">
      <alignment horizontal="center" vertical="center"/>
    </xf>
    <xf numFmtId="0" fontId="23" fillId="0" borderId="27" xfId="0" applyNumberFormat="1" applyFont="1" applyFill="1" applyBorder="1" applyAlignment="1" applyProtection="1">
      <alignment horizontal="center" vertical="center" wrapText="1"/>
    </xf>
    <xf numFmtId="167" fontId="23" fillId="0" borderId="27" xfId="0" applyNumberFormat="1" applyFont="1" applyFill="1" applyBorder="1" applyAlignment="1" applyProtection="1">
      <alignment horizontal="center" vertical="center"/>
    </xf>
    <xf numFmtId="167" fontId="23" fillId="0" borderId="26" xfId="0" applyNumberFormat="1" applyFont="1" applyFill="1" applyBorder="1" applyAlignment="1" applyProtection="1">
      <alignment horizontal="center" vertical="center"/>
    </xf>
    <xf numFmtId="0" fontId="13" fillId="0" borderId="26" xfId="0" applyNumberFormat="1" applyFont="1" applyFill="1" applyBorder="1" applyAlignment="1" applyProtection="1"/>
    <xf numFmtId="0" fontId="20" fillId="0" borderId="26" xfId="0" applyNumberFormat="1" applyFont="1" applyFill="1" applyBorder="1" applyAlignment="1" applyProtection="1">
      <alignment horizontal="center" vertical="center"/>
    </xf>
    <xf numFmtId="0" fontId="22" fillId="2" borderId="28" xfId="0" applyNumberFormat="1" applyFont="1" applyFill="1" applyBorder="1" applyAlignment="1" applyProtection="1">
      <alignment horizontal="left" vertical="center"/>
    </xf>
    <xf numFmtId="0" fontId="22" fillId="2" borderId="29" xfId="0" applyNumberFormat="1" applyFont="1" applyFill="1" applyBorder="1" applyAlignment="1" applyProtection="1"/>
    <xf numFmtId="0" fontId="22" fillId="2" borderId="30" xfId="0" applyNumberFormat="1" applyFont="1" applyFill="1" applyBorder="1" applyAlignment="1" applyProtection="1"/>
    <xf numFmtId="0" fontId="22" fillId="2" borderId="31" xfId="0" applyNumberFormat="1" applyFont="1" applyFill="1" applyBorder="1" applyAlignment="1" applyProtection="1"/>
    <xf numFmtId="0" fontId="22" fillId="2" borderId="32" xfId="0" applyNumberFormat="1" applyFont="1" applyFill="1" applyBorder="1" applyAlignment="1" applyProtection="1"/>
    <xf numFmtId="0" fontId="22" fillId="0" borderId="33" xfId="0" applyNumberFormat="1" applyFont="1" applyFill="1" applyBorder="1" applyAlignment="1" applyProtection="1">
      <alignment horizontal="left" vertical="center"/>
    </xf>
    <xf numFmtId="0" fontId="20" fillId="0" borderId="34" xfId="0" applyNumberFormat="1" applyFont="1" applyFill="1" applyBorder="1" applyAlignment="1" applyProtection="1">
      <alignment horizontal="center" vertical="center"/>
    </xf>
    <xf numFmtId="0" fontId="20" fillId="0" borderId="34" xfId="0" applyNumberFormat="1" applyFont="1" applyFill="1" applyBorder="1" applyAlignment="1" applyProtection="1">
      <alignment horizontal="center" vertical="center" wrapText="1"/>
    </xf>
    <xf numFmtId="167" fontId="20" fillId="0" borderId="34" xfId="0" applyNumberFormat="1" applyFont="1" applyFill="1" applyBorder="1" applyAlignment="1" applyProtection="1">
      <alignment horizontal="center" vertical="center"/>
    </xf>
    <xf numFmtId="0" fontId="22" fillId="0" borderId="35" xfId="0" applyNumberFormat="1" applyFont="1" applyFill="1" applyBorder="1" applyAlignment="1" applyProtection="1">
      <alignment horizontal="left" vertical="center" wrapText="1"/>
    </xf>
    <xf numFmtId="0" fontId="20" fillId="0" borderId="36" xfId="0" applyNumberFormat="1" applyFont="1" applyFill="1" applyBorder="1" applyAlignment="1" applyProtection="1">
      <alignment horizontal="center" vertical="center"/>
    </xf>
    <xf numFmtId="0" fontId="20" fillId="0" borderId="36" xfId="0" applyNumberFormat="1" applyFont="1" applyFill="1" applyBorder="1" applyAlignment="1" applyProtection="1">
      <alignment horizontal="center" vertical="center" wrapText="1"/>
    </xf>
    <xf numFmtId="167" fontId="20" fillId="0" borderId="36" xfId="0" applyNumberFormat="1" applyFont="1" applyFill="1" applyBorder="1" applyAlignment="1" applyProtection="1">
      <alignment horizontal="center" vertical="center"/>
    </xf>
    <xf numFmtId="167" fontId="20" fillId="0" borderId="37" xfId="0" applyNumberFormat="1" applyFont="1" applyFill="1" applyBorder="1" applyAlignment="1" applyProtection="1">
      <alignment horizontal="center" vertical="center"/>
    </xf>
    <xf numFmtId="0" fontId="22" fillId="0" borderId="0" xfId="0" applyNumberFormat="1" applyFont="1" applyFill="1" applyBorder="1" applyAlignment="1" applyProtection="1"/>
    <xf numFmtId="0" fontId="22" fillId="0" borderId="38" xfId="0" applyNumberFormat="1" applyFont="1" applyFill="1" applyBorder="1" applyAlignment="1" applyProtection="1"/>
    <xf numFmtId="0" fontId="22" fillId="0" borderId="39" xfId="0" applyNumberFormat="1" applyFont="1" applyFill="1" applyBorder="1" applyAlignment="1" applyProtection="1"/>
    <xf numFmtId="0" fontId="22" fillId="0" borderId="40" xfId="0" applyNumberFormat="1" applyFont="1" applyFill="1" applyBorder="1" applyAlignment="1" applyProtection="1"/>
    <xf numFmtId="0" fontId="22" fillId="2" borderId="41" xfId="0" applyNumberFormat="1" applyFont="1" applyFill="1" applyBorder="1" applyAlignment="1" applyProtection="1">
      <alignment horizontal="left" vertical="center"/>
    </xf>
    <xf numFmtId="0" fontId="22" fillId="2" borderId="42" xfId="0" applyNumberFormat="1" applyFont="1" applyFill="1" applyBorder="1" applyAlignment="1" applyProtection="1"/>
    <xf numFmtId="43" fontId="22" fillId="2" borderId="42" xfId="0" applyNumberFormat="1" applyFont="1" applyFill="1" applyBorder="1" applyAlignment="1" applyProtection="1"/>
    <xf numFmtId="43" fontId="22" fillId="2" borderId="43" xfId="0" applyNumberFormat="1" applyFont="1" applyFill="1" applyBorder="1" applyAlignment="1" applyProtection="1"/>
    <xf numFmtId="43" fontId="22" fillId="2" borderId="44" xfId="0" applyNumberFormat="1" applyFont="1" applyFill="1" applyBorder="1" applyAlignment="1" applyProtection="1"/>
    <xf numFmtId="0" fontId="22" fillId="0" borderId="45" xfId="0" applyNumberFormat="1" applyFont="1" applyFill="1" applyBorder="1" applyAlignment="1" applyProtection="1"/>
    <xf numFmtId="0" fontId="22" fillId="0" borderId="26" xfId="0" applyNumberFormat="1" applyFont="1" applyFill="1" applyBorder="1" applyAlignment="1" applyProtection="1"/>
    <xf numFmtId="43" fontId="22" fillId="0" borderId="26" xfId="0" applyNumberFormat="1" applyFont="1" applyFill="1" applyBorder="1" applyAlignment="1" applyProtection="1"/>
    <xf numFmtId="43" fontId="22" fillId="0" borderId="46" xfId="0" applyNumberFormat="1" applyFont="1" applyFill="1" applyBorder="1" applyAlignment="1" applyProtection="1"/>
    <xf numFmtId="168" fontId="20" fillId="4" borderId="26" xfId="0" applyNumberFormat="1" applyFont="1" applyFill="1" applyBorder="1" applyAlignment="1" applyProtection="1">
      <alignment vertical="center"/>
      <protection locked="0"/>
    </xf>
    <xf numFmtId="168" fontId="22" fillId="0" borderId="26" xfId="0" applyNumberFormat="1" applyFont="1" applyFill="1" applyBorder="1" applyAlignment="1" applyProtection="1"/>
    <xf numFmtId="168" fontId="22" fillId="0" borderId="46" xfId="0" applyNumberFormat="1" applyFont="1" applyFill="1" applyBorder="1" applyAlignment="1" applyProtection="1"/>
    <xf numFmtId="0" fontId="22" fillId="2" borderId="43" xfId="0" applyNumberFormat="1" applyFont="1" applyFill="1" applyBorder="1" applyAlignment="1" applyProtection="1"/>
    <xf numFmtId="0" fontId="22" fillId="2" borderId="44" xfId="0" applyNumberFormat="1" applyFont="1" applyFill="1" applyBorder="1" applyAlignment="1" applyProtection="1"/>
    <xf numFmtId="168" fontId="20" fillId="4" borderId="46" xfId="0" applyNumberFormat="1" applyFont="1" applyFill="1" applyBorder="1" applyAlignment="1" applyProtection="1">
      <alignment vertical="center"/>
      <protection locked="0"/>
    </xf>
    <xf numFmtId="0" fontId="22" fillId="0" borderId="35" xfId="0" applyNumberFormat="1" applyFont="1" applyFill="1" applyBorder="1" applyAlignment="1" applyProtection="1"/>
    <xf numFmtId="0" fontId="22" fillId="0" borderId="36" xfId="0" applyNumberFormat="1" applyFont="1" applyFill="1" applyBorder="1" applyAlignment="1" applyProtection="1"/>
    <xf numFmtId="43" fontId="22" fillId="0" borderId="36" xfId="0" applyNumberFormat="1" applyFont="1" applyFill="1" applyBorder="1" applyAlignment="1" applyProtection="1"/>
    <xf numFmtId="43" fontId="22" fillId="0" borderId="37" xfId="0" applyNumberFormat="1" applyFont="1" applyFill="1" applyBorder="1" applyAlignment="1" applyProtection="1"/>
    <xf numFmtId="0" fontId="22" fillId="2" borderId="47" xfId="0" applyNumberFormat="1" applyFont="1" applyFill="1" applyBorder="1" applyAlignment="1" applyProtection="1">
      <alignment horizontal="left" vertical="center"/>
    </xf>
    <xf numFmtId="0" fontId="22" fillId="2" borderId="48" xfId="0" applyNumberFormat="1" applyFont="1" applyFill="1" applyBorder="1" applyAlignment="1" applyProtection="1"/>
    <xf numFmtId="43" fontId="22" fillId="2" borderId="48" xfId="0" applyNumberFormat="1" applyFont="1" applyFill="1" applyBorder="1" applyAlignment="1" applyProtection="1"/>
    <xf numFmtId="43" fontId="22" fillId="2" borderId="49" xfId="0" applyNumberFormat="1" applyFont="1" applyFill="1" applyBorder="1" applyAlignment="1" applyProtection="1"/>
    <xf numFmtId="43" fontId="13" fillId="5" borderId="0" xfId="0" applyNumberFormat="1" applyFont="1" applyFill="1" applyBorder="1" applyAlignment="1" applyProtection="1"/>
    <xf numFmtId="0" fontId="13" fillId="0" borderId="38" xfId="0" applyNumberFormat="1" applyFont="1" applyFill="1" applyBorder="1" applyAlignment="1" applyProtection="1"/>
    <xf numFmtId="0" fontId="13" fillId="0" borderId="39" xfId="0" applyNumberFormat="1" applyFont="1" applyFill="1" applyBorder="1" applyAlignment="1" applyProtection="1"/>
    <xf numFmtId="0" fontId="13" fillId="0" borderId="40" xfId="0" applyNumberFormat="1" applyFont="1" applyFill="1" applyBorder="1" applyAlignment="1" applyProtection="1"/>
    <xf numFmtId="0" fontId="24" fillId="0" borderId="0" xfId="0" applyNumberFormat="1" applyFont="1" applyFill="1" applyBorder="1" applyAlignment="1" applyProtection="1"/>
    <xf numFmtId="0" fontId="25" fillId="0" borderId="50" xfId="0" applyNumberFormat="1" applyFont="1" applyFill="1" applyBorder="1" applyAlignment="1" applyProtection="1"/>
    <xf numFmtId="0" fontId="25" fillId="0" borderId="51" xfId="0" applyNumberFormat="1" applyFont="1" applyFill="1" applyBorder="1" applyAlignment="1" applyProtection="1"/>
    <xf numFmtId="43" fontId="25" fillId="0" borderId="51" xfId="0" applyNumberFormat="1" applyFont="1" applyFill="1" applyBorder="1" applyAlignment="1" applyProtection="1"/>
    <xf numFmtId="43" fontId="25" fillId="0" borderId="52" xfId="0" applyNumberFormat="1" applyFont="1" applyFill="1" applyBorder="1" applyAlignment="1" applyProtection="1"/>
    <xf numFmtId="0" fontId="22" fillId="0" borderId="33" xfId="0" applyNumberFormat="1" applyFont="1" applyFill="1" applyBorder="1" applyAlignment="1" applyProtection="1"/>
    <xf numFmtId="0" fontId="22" fillId="0" borderId="34" xfId="0" applyNumberFormat="1" applyFont="1" applyFill="1" applyBorder="1" applyAlignment="1" applyProtection="1"/>
    <xf numFmtId="43" fontId="22" fillId="0" borderId="34" xfId="0" applyNumberFormat="1" applyFont="1" applyFill="1" applyBorder="1" applyAlignment="1" applyProtection="1"/>
    <xf numFmtId="43" fontId="22" fillId="0" borderId="53" xfId="0" applyNumberFormat="1" applyFont="1" applyFill="1" applyBorder="1" applyAlignment="1" applyProtection="1"/>
    <xf numFmtId="0" fontId="25" fillId="0" borderId="45" xfId="0" applyNumberFormat="1" applyFont="1" applyFill="1" applyBorder="1" applyAlignment="1" applyProtection="1"/>
    <xf numFmtId="0" fontId="25" fillId="0" borderId="26" xfId="0" applyNumberFormat="1" applyFont="1" applyFill="1" applyBorder="1" applyAlignment="1" applyProtection="1"/>
    <xf numFmtId="43" fontId="25" fillId="0" borderId="26" xfId="0" applyNumberFormat="1" applyFont="1" applyFill="1" applyBorder="1" applyAlignment="1" applyProtection="1"/>
    <xf numFmtId="43" fontId="25" fillId="0" borderId="46" xfId="0" applyNumberFormat="1" applyFont="1" applyFill="1" applyBorder="1" applyAlignment="1" applyProtection="1"/>
    <xf numFmtId="0" fontId="22" fillId="0" borderId="47" xfId="0" applyNumberFormat="1" applyFont="1" applyFill="1" applyBorder="1" applyAlignment="1" applyProtection="1"/>
    <xf numFmtId="0" fontId="22" fillId="0" borderId="48" xfId="0" applyNumberFormat="1" applyFont="1" applyFill="1" applyBorder="1" applyAlignment="1" applyProtection="1"/>
    <xf numFmtId="43" fontId="22" fillId="0" borderId="48" xfId="0" applyNumberFormat="1" applyFont="1" applyFill="1" applyBorder="1" applyAlignment="1" applyProtection="1"/>
    <xf numFmtId="43" fontId="22" fillId="0" borderId="49" xfId="0" applyNumberFormat="1" applyFont="1" applyFill="1" applyBorder="1" applyAlignment="1" applyProtection="1"/>
    <xf numFmtId="0" fontId="22" fillId="0" borderId="54" xfId="0" applyNumberFormat="1" applyFont="1" applyFill="1" applyBorder="1" applyAlignment="1" applyProtection="1"/>
    <xf numFmtId="0" fontId="22" fillId="0" borderId="27" xfId="0" applyNumberFormat="1" applyFont="1" applyFill="1" applyBorder="1" applyAlignment="1" applyProtection="1"/>
    <xf numFmtId="43" fontId="22" fillId="0" borderId="27" xfId="0" applyNumberFormat="1" applyFont="1" applyFill="1" applyBorder="1" applyAlignment="1" applyProtection="1"/>
    <xf numFmtId="43" fontId="22" fillId="0" borderId="55" xfId="0" applyNumberFormat="1" applyFont="1" applyFill="1" applyBorder="1" applyAlignment="1" applyProtection="1"/>
    <xf numFmtId="0" fontId="21" fillId="0" borderId="0" xfId="0" applyNumberFormat="1" applyFont="1" applyFill="1" applyBorder="1" applyAlignment="1" applyProtection="1">
      <alignment vertical="center"/>
    </xf>
    <xf numFmtId="0" fontId="26" fillId="0" borderId="50" xfId="0" applyNumberFormat="1" applyFont="1" applyFill="1" applyBorder="1" applyAlignment="1" applyProtection="1">
      <alignment horizontal="left" vertical="center"/>
    </xf>
    <xf numFmtId="0" fontId="22" fillId="0" borderId="51" xfId="0" applyNumberFormat="1" applyFont="1" applyFill="1" applyBorder="1" applyAlignment="1" applyProtection="1"/>
    <xf numFmtId="43" fontId="22" fillId="0" borderId="51" xfId="0" applyNumberFormat="1" applyFont="1" applyFill="1" applyBorder="1" applyAlignment="1" applyProtection="1"/>
    <xf numFmtId="43" fontId="22" fillId="0" borderId="52" xfId="0" applyNumberFormat="1" applyFont="1" applyFill="1" applyBorder="1" applyAlignment="1" applyProtection="1"/>
    <xf numFmtId="43" fontId="13" fillId="0" borderId="0" xfId="0" applyNumberFormat="1" applyFont="1" applyFill="1" applyBorder="1" applyAlignment="1" applyProtection="1"/>
    <xf numFmtId="0" fontId="27" fillId="0" borderId="0" xfId="0" applyNumberFormat="1" applyFont="1" applyFill="1" applyBorder="1" applyAlignment="1" applyProtection="1"/>
    <xf numFmtId="169" fontId="27" fillId="0" borderId="0" xfId="0" applyNumberFormat="1" applyFont="1" applyFill="1" applyBorder="1" applyAlignment="1" applyProtection="1"/>
    <xf numFmtId="0" fontId="27" fillId="0" borderId="0" xfId="0" applyNumberFormat="1" applyFont="1" applyFill="1" applyBorder="1" applyAlignment="1" applyProtection="1">
      <alignment horizontal="center" wrapText="1"/>
    </xf>
    <xf numFmtId="169" fontId="28" fillId="0" borderId="0" xfId="0" applyNumberFormat="1" applyFont="1" applyFill="1" applyBorder="1" applyAlignment="1" applyProtection="1"/>
    <xf numFmtId="0" fontId="27" fillId="0" borderId="26" xfId="0" applyNumberFormat="1" applyFont="1" applyFill="1" applyBorder="1" applyAlignment="1" applyProtection="1">
      <alignment horizontal="center" vertical="center"/>
    </xf>
    <xf numFmtId="49" fontId="27" fillId="0" borderId="26" xfId="0" applyNumberFormat="1" applyFont="1" applyFill="1" applyBorder="1" applyAlignment="1" applyProtection="1">
      <alignment horizontal="center" vertical="center" wrapText="1"/>
    </xf>
    <xf numFmtId="0" fontId="29" fillId="0" borderId="0" xfId="0" applyNumberFormat="1" applyFont="1" applyFill="1" applyBorder="1" applyAlignment="1" applyProtection="1"/>
    <xf numFmtId="49" fontId="27" fillId="0" borderId="0" xfId="0" applyNumberFormat="1" applyFont="1" applyFill="1" applyBorder="1" applyAlignment="1" applyProtection="1">
      <alignment horizontal="center" vertical="center" wrapText="1"/>
    </xf>
    <xf numFmtId="0" fontId="27" fillId="0" borderId="64" xfId="0" applyNumberFormat="1" applyFont="1" applyFill="1" applyBorder="1" applyAlignment="1" applyProtection="1">
      <alignment horizontal="left"/>
    </xf>
    <xf numFmtId="169" fontId="27" fillId="6" borderId="26" xfId="0" applyNumberFormat="1" applyFont="1" applyFill="1" applyBorder="1" applyAlignment="1" applyProtection="1">
      <alignment horizontal="center"/>
    </xf>
    <xf numFmtId="169" fontId="27" fillId="6" borderId="27" xfId="0" applyNumberFormat="1" applyFont="1" applyFill="1" applyBorder="1" applyAlignment="1" applyProtection="1">
      <alignment horizontal="center"/>
    </xf>
    <xf numFmtId="169" fontId="27" fillId="0" borderId="26" xfId="0" applyNumberFormat="1" applyFont="1" applyFill="1" applyBorder="1" applyAlignment="1" applyProtection="1">
      <alignment horizontal="center"/>
    </xf>
    <xf numFmtId="169" fontId="27" fillId="6" borderId="0" xfId="0" applyNumberFormat="1" applyFont="1" applyFill="1" applyBorder="1" applyAlignment="1" applyProtection="1">
      <alignment horizontal="center"/>
    </xf>
    <xf numFmtId="0" fontId="27" fillId="0" borderId="65" xfId="0" applyNumberFormat="1" applyFont="1" applyFill="1" applyBorder="1" applyAlignment="1" applyProtection="1">
      <alignment horizontal="left"/>
    </xf>
    <xf numFmtId="0" fontId="27" fillId="0" borderId="66" xfId="0" applyNumberFormat="1" applyFont="1" applyFill="1" applyBorder="1" applyAlignment="1" applyProtection="1">
      <alignment horizontal="left"/>
    </xf>
    <xf numFmtId="169" fontId="27" fillId="0" borderId="27" xfId="0" applyNumberFormat="1" applyFont="1" applyFill="1" applyBorder="1" applyAlignment="1" applyProtection="1">
      <alignment horizontal="center"/>
    </xf>
    <xf numFmtId="0" fontId="30" fillId="0" borderId="25" xfId="0" applyNumberFormat="1" applyFont="1" applyFill="1" applyBorder="1" applyAlignment="1" applyProtection="1">
      <alignment horizontal="left"/>
    </xf>
    <xf numFmtId="169" fontId="27" fillId="6" borderId="51" xfId="0" applyNumberFormat="1" applyFont="1" applyFill="1" applyBorder="1" applyAlignment="1" applyProtection="1">
      <alignment horizontal="center"/>
    </xf>
    <xf numFmtId="4" fontId="31" fillId="0" borderId="26" xfId="0" applyNumberFormat="1" applyFont="1" applyFill="1" applyBorder="1" applyAlignment="1" applyProtection="1">
      <alignment horizontal="center" vertical="center" wrapText="1"/>
    </xf>
    <xf numFmtId="0" fontId="27" fillId="0" borderId="0" xfId="0" applyNumberFormat="1" applyFont="1" applyFill="1" applyBorder="1" applyAlignment="1" applyProtection="1">
      <alignment horizontal="center"/>
    </xf>
    <xf numFmtId="169" fontId="27" fillId="0" borderId="0" xfId="0" applyNumberFormat="1" applyFont="1" applyFill="1" applyBorder="1" applyAlignment="1" applyProtection="1">
      <alignment horizontal="center"/>
    </xf>
    <xf numFmtId="169" fontId="13" fillId="0" borderId="0" xfId="0" applyNumberFormat="1" applyFont="1" applyFill="1" applyBorder="1" applyAlignment="1" applyProtection="1"/>
    <xf numFmtId="9" fontId="1" fillId="0" borderId="1" xfId="1" applyFont="1" applyBorder="1" applyAlignment="1">
      <alignment horizontal="center" wrapText="1"/>
    </xf>
    <xf numFmtId="0" fontId="10" fillId="0" borderId="1" xfId="0" applyNumberFormat="1" applyFont="1" applyFill="1" applyBorder="1" applyAlignment="1" applyProtection="1">
      <alignment horizontal="left" wrapText="1"/>
    </xf>
    <xf numFmtId="0" fontId="2" fillId="0" borderId="1" xfId="0" applyNumberFormat="1" applyFont="1" applyFill="1" applyBorder="1" applyAlignment="1" applyProtection="1">
      <alignment horizontal="center" wrapText="1"/>
    </xf>
    <xf numFmtId="0" fontId="9" fillId="0" borderId="1" xfId="0" applyNumberFormat="1" applyFont="1" applyFill="1" applyBorder="1" applyAlignment="1" applyProtection="1">
      <alignment horizontal="left" wrapText="1"/>
    </xf>
    <xf numFmtId="0" fontId="1" fillId="0" borderId="1" xfId="0" applyNumberFormat="1" applyFont="1" applyFill="1" applyBorder="1" applyAlignment="1" applyProtection="1">
      <alignment horizontal="center" wrapText="1"/>
    </xf>
    <xf numFmtId="9" fontId="2" fillId="0" borderId="1" xfId="0" applyNumberFormat="1" applyFont="1" applyBorder="1" applyAlignment="1">
      <alignment horizontal="center" wrapText="1"/>
    </xf>
    <xf numFmtId="0" fontId="32" fillId="0" borderId="0" xfId="2"/>
    <xf numFmtId="0" fontId="1" fillId="0" borderId="0" xfId="2" applyFont="1"/>
    <xf numFmtId="0" fontId="1" fillId="0" borderId="0" xfId="2" applyNumberFormat="1" applyFont="1" applyAlignment="1">
      <alignment horizontal="right"/>
    </xf>
    <xf numFmtId="0" fontId="9" fillId="0" borderId="26" xfId="2" applyNumberFormat="1" applyFont="1" applyBorder="1" applyAlignment="1">
      <alignment horizontal="center" vertical="center" wrapText="1"/>
    </xf>
    <xf numFmtId="0" fontId="9" fillId="0" borderId="26" xfId="2" applyNumberFormat="1" applyFont="1" applyBorder="1" applyAlignment="1">
      <alignment horizontal="center" wrapText="1"/>
    </xf>
    <xf numFmtId="0" fontId="10" fillId="0" borderId="26" xfId="2" applyNumberFormat="1" applyFont="1" applyBorder="1" applyAlignment="1">
      <alignment horizontal="center" vertical="center" wrapText="1"/>
    </xf>
    <xf numFmtId="0" fontId="10" fillId="0" borderId="26" xfId="2" applyNumberFormat="1" applyFont="1" applyBorder="1" applyAlignment="1">
      <alignment horizontal="left" vertical="center" wrapText="1"/>
    </xf>
    <xf numFmtId="0" fontId="9" fillId="0" borderId="26" xfId="2" applyNumberFormat="1" applyFont="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7" xfId="2" applyNumberFormat="1" applyFont="1" applyBorder="1" applyAlignment="1">
      <alignment horizontal="center" vertical="center" wrapText="1"/>
    </xf>
    <xf numFmtId="0" fontId="9" fillId="0" borderId="67" xfId="2" applyNumberFormat="1" applyFont="1" applyBorder="1" applyAlignment="1">
      <alignment horizontal="center" vertical="center" wrapText="1"/>
    </xf>
    <xf numFmtId="0" fontId="9" fillId="0" borderId="31" xfId="2" applyNumberFormat="1" applyFont="1" applyBorder="1" applyAlignment="1">
      <alignment horizontal="center" vertical="center" wrapText="1"/>
    </xf>
    <xf numFmtId="0" fontId="9" fillId="0" borderId="26" xfId="2" applyNumberFormat="1" applyFont="1" applyBorder="1" applyAlignment="1">
      <alignment horizontal="center" vertical="center" wrapText="1"/>
    </xf>
    <xf numFmtId="0" fontId="9" fillId="0" borderId="63" xfId="2" applyNumberFormat="1" applyFont="1" applyBorder="1" applyAlignment="1">
      <alignment horizontal="center" vertical="center" wrapText="1"/>
    </xf>
    <xf numFmtId="0" fontId="9" fillId="0" borderId="34" xfId="2" applyNumberFormat="1" applyFont="1" applyBorder="1" applyAlignment="1">
      <alignment horizontal="center" vertical="center" wrapText="1"/>
    </xf>
    <xf numFmtId="0" fontId="2" fillId="0" borderId="0" xfId="2" applyNumberFormat="1" applyFont="1" applyAlignment="1">
      <alignment horizontal="center"/>
    </xf>
    <xf numFmtId="0" fontId="3" fillId="0" borderId="0" xfId="2" applyNumberFormat="1" applyFont="1" applyAlignment="1">
      <alignment horizontal="center"/>
    </xf>
    <xf numFmtId="0" fontId="1" fillId="0" borderId="0" xfId="2" applyNumberFormat="1" applyFont="1" applyAlignment="1">
      <alignment horizontal="center"/>
    </xf>
    <xf numFmtId="0" fontId="2" fillId="0" borderId="0" xfId="2" applyNumberFormat="1" applyFont="1" applyAlignment="1">
      <alignment horizontal="center" wrapText="1"/>
    </xf>
    <xf numFmtId="0" fontId="4" fillId="0" borderId="0" xfId="2" applyNumberFormat="1" applyFont="1" applyAlignment="1">
      <alignment horizont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13" fillId="2" borderId="0" xfId="0" applyNumberFormat="1" applyFont="1" applyFill="1" applyBorder="1" applyAlignment="1" applyProtection="1">
      <alignment horizontal="center"/>
    </xf>
    <xf numFmtId="0" fontId="13" fillId="3" borderId="0" xfId="0" applyNumberFormat="1" applyFont="1" applyFill="1" applyBorder="1" applyAlignment="1" applyProtection="1">
      <alignment horizontal="center"/>
    </xf>
    <xf numFmtId="169" fontId="27" fillId="0" borderId="58" xfId="0" applyNumberFormat="1" applyFont="1" applyFill="1" applyBorder="1" applyAlignment="1" applyProtection="1">
      <alignment horizontal="center" vertical="center"/>
    </xf>
    <xf numFmtId="169" fontId="27" fillId="0" borderId="63" xfId="0" applyNumberFormat="1" applyFont="1" applyFill="1" applyBorder="1" applyAlignment="1" applyProtection="1">
      <alignment horizontal="center" vertical="center"/>
    </xf>
    <xf numFmtId="169" fontId="27" fillId="0" borderId="34" xfId="0" applyNumberFormat="1" applyFont="1" applyFill="1" applyBorder="1" applyAlignment="1" applyProtection="1">
      <alignment horizontal="center" vertical="center"/>
    </xf>
    <xf numFmtId="169" fontId="27" fillId="0" borderId="0" xfId="0" applyNumberFormat="1" applyFont="1" applyFill="1" applyBorder="1" applyAlignment="1" applyProtection="1">
      <alignment horizontal="left" vertical="center"/>
    </xf>
    <xf numFmtId="49" fontId="27" fillId="0" borderId="59" xfId="0" applyNumberFormat="1" applyFont="1" applyFill="1" applyBorder="1" applyAlignment="1" applyProtection="1">
      <alignment horizontal="center" vertical="center"/>
    </xf>
    <xf numFmtId="49" fontId="27" fillId="0" borderId="60" xfId="0" applyNumberFormat="1" applyFont="1" applyFill="1" applyBorder="1" applyAlignment="1" applyProtection="1">
      <alignment horizontal="center" vertical="center"/>
    </xf>
    <xf numFmtId="49" fontId="27" fillId="0" borderId="61" xfId="0" applyNumberFormat="1" applyFont="1" applyFill="1" applyBorder="1" applyAlignment="1" applyProtection="1">
      <alignment horizontal="center" vertical="center"/>
    </xf>
    <xf numFmtId="49" fontId="27" fillId="0" borderId="62" xfId="0" applyNumberFormat="1" applyFont="1" applyFill="1" applyBorder="1" applyAlignment="1" applyProtection="1">
      <alignment horizontal="center" vertical="center"/>
    </xf>
    <xf numFmtId="169" fontId="27" fillId="0" borderId="58" xfId="0" applyNumberFormat="1" applyFont="1" applyFill="1" applyBorder="1" applyAlignment="1" applyProtection="1">
      <alignment horizontal="center" vertical="center" wrapText="1"/>
    </xf>
    <xf numFmtId="169" fontId="27" fillId="0" borderId="63" xfId="0" applyNumberFormat="1" applyFont="1" applyFill="1" applyBorder="1" applyAlignment="1" applyProtection="1">
      <alignment horizontal="center" vertical="center" wrapText="1"/>
    </xf>
    <xf numFmtId="169" fontId="27" fillId="0" borderId="34" xfId="0" applyNumberFormat="1" applyFont="1" applyFill="1" applyBorder="1" applyAlignment="1" applyProtection="1">
      <alignment horizontal="center" vertical="center" wrapText="1"/>
    </xf>
    <xf numFmtId="0" fontId="27" fillId="0" borderId="0" xfId="0" applyNumberFormat="1" applyFont="1" applyFill="1" applyBorder="1" applyAlignment="1" applyProtection="1">
      <alignment horizontal="center" wrapText="1"/>
    </xf>
    <xf numFmtId="0" fontId="27" fillId="0" borderId="56" xfId="0" applyNumberFormat="1" applyFont="1" applyFill="1" applyBorder="1" applyAlignment="1" applyProtection="1">
      <alignment horizontal="center" vertical="center"/>
    </xf>
    <xf numFmtId="0" fontId="27" fillId="0" borderId="57" xfId="0" applyNumberFormat="1" applyFont="1" applyFill="1" applyBorder="1" applyAlignment="1" applyProtection="1">
      <alignment horizontal="center" vertical="center"/>
    </xf>
  </cellXfs>
  <cellStyles count="3">
    <cellStyle name="Обычный" xfId="0" builtinId="0"/>
    <cellStyle name="Обычный_6.2. Паспорт фин осв ввод"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61" t="s">
        <v>3</v>
      </c>
      <c r="B5" s="161"/>
      <c r="C5" s="161"/>
    </row>
    <row r="7" spans="1:3" s="1" customFormat="1" ht="18.95" customHeight="1" x14ac:dyDescent="0.3">
      <c r="A7" s="162" t="s">
        <v>4</v>
      </c>
      <c r="B7" s="162"/>
      <c r="C7" s="162"/>
    </row>
    <row r="9" spans="1:3" s="1" customFormat="1" ht="15.95" customHeight="1" x14ac:dyDescent="0.25">
      <c r="A9" s="161" t="s">
        <v>5</v>
      </c>
      <c r="B9" s="161"/>
      <c r="C9" s="161"/>
    </row>
    <row r="10" spans="1:3" s="1" customFormat="1" ht="15.95" customHeight="1" x14ac:dyDescent="0.25">
      <c r="A10" s="163" t="s">
        <v>6</v>
      </c>
      <c r="B10" s="163"/>
      <c r="C10" s="163"/>
    </row>
    <row r="12" spans="1:3" s="1" customFormat="1" ht="15.95" customHeight="1" x14ac:dyDescent="0.25">
      <c r="A12" s="161" t="s">
        <v>7</v>
      </c>
      <c r="B12" s="161"/>
      <c r="C12" s="161"/>
    </row>
    <row r="13" spans="1:3" s="1" customFormat="1" ht="15.95" customHeight="1" x14ac:dyDescent="0.25">
      <c r="A13" s="163" t="s">
        <v>8</v>
      </c>
      <c r="B13" s="163"/>
      <c r="C13" s="163"/>
    </row>
    <row r="15" spans="1:3" s="1" customFormat="1" ht="48" customHeight="1" x14ac:dyDescent="0.25">
      <c r="A15" s="164" t="s">
        <v>9</v>
      </c>
      <c r="B15" s="164"/>
      <c r="C15" s="164"/>
    </row>
    <row r="16" spans="1:3" s="1" customFormat="1" ht="15.95" customHeight="1" x14ac:dyDescent="0.25">
      <c r="A16" s="163" t="s">
        <v>10</v>
      </c>
      <c r="B16" s="163"/>
      <c r="C16" s="163"/>
    </row>
    <row r="18" spans="1:3" s="1" customFormat="1" ht="18.95" customHeight="1" x14ac:dyDescent="0.3">
      <c r="A18" s="165" t="s">
        <v>11</v>
      </c>
      <c r="B18" s="165"/>
      <c r="C18" s="16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160"/>
      <c r="B24" s="160"/>
      <c r="C24" s="16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89.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160"/>
      <c r="B39" s="160"/>
      <c r="C39" s="160"/>
    </row>
    <row r="40" spans="1:3" s="1" customFormat="1" ht="228"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160"/>
      <c r="B47" s="160"/>
      <c r="C47" s="160"/>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abSelected="1" topLeftCell="X7" workbookViewId="0">
      <selection activeCell="AC30" sqref="AC30"/>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A1" s="152"/>
      <c r="B1" s="152"/>
      <c r="C1" s="153" t="s">
        <v>191</v>
      </c>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4" t="s">
        <v>0</v>
      </c>
    </row>
    <row r="2" spans="1:29" ht="15.95" customHeight="1" x14ac:dyDescent="0.25">
      <c r="A2" s="152"/>
      <c r="B2" s="152"/>
      <c r="C2" s="153" t="s">
        <v>191</v>
      </c>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4" t="s">
        <v>1</v>
      </c>
    </row>
    <row r="3" spans="1:29" ht="15.95" customHeight="1" x14ac:dyDescent="0.25">
      <c r="A3" s="152"/>
      <c r="B3" s="152"/>
      <c r="C3" s="153" t="s">
        <v>191</v>
      </c>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4" t="s">
        <v>2</v>
      </c>
    </row>
    <row r="4" spans="1:29" ht="15.95" customHeight="1" x14ac:dyDescent="0.25">
      <c r="A4" s="204" t="s">
        <v>3</v>
      </c>
      <c r="B4" s="204"/>
      <c r="C4" s="204"/>
      <c r="D4" s="204"/>
      <c r="E4" s="204"/>
      <c r="F4" s="204"/>
      <c r="G4" s="204"/>
      <c r="H4" s="204"/>
      <c r="I4" s="204"/>
      <c r="J4" s="204"/>
      <c r="K4" s="204"/>
      <c r="L4" s="204"/>
      <c r="M4" s="204"/>
      <c r="N4" s="204"/>
      <c r="O4" s="204"/>
      <c r="P4" s="204"/>
      <c r="Q4" s="204"/>
      <c r="R4" s="204"/>
      <c r="S4" s="204"/>
      <c r="T4" s="204"/>
      <c r="U4" s="204"/>
      <c r="V4" s="152"/>
      <c r="W4" s="152"/>
      <c r="X4" s="152"/>
      <c r="Y4" s="152"/>
      <c r="Z4" s="152"/>
      <c r="AA4" s="152"/>
      <c r="AB4" s="152"/>
      <c r="AC4" s="152"/>
    </row>
    <row r="5" spans="1:29" ht="15.95" customHeight="1" x14ac:dyDescent="0.25">
      <c r="A5" s="152"/>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29" ht="18.95" customHeight="1" x14ac:dyDescent="0.3">
      <c r="A6" s="205" t="s">
        <v>794</v>
      </c>
      <c r="B6" s="205"/>
      <c r="C6" s="205"/>
      <c r="D6" s="205"/>
      <c r="E6" s="205"/>
      <c r="F6" s="205"/>
      <c r="G6" s="205"/>
      <c r="H6" s="205"/>
      <c r="I6" s="205"/>
      <c r="J6" s="205"/>
      <c r="K6" s="205"/>
      <c r="L6" s="205"/>
      <c r="M6" s="205"/>
      <c r="N6" s="205"/>
      <c r="O6" s="205"/>
      <c r="P6" s="205"/>
      <c r="Q6" s="205"/>
      <c r="R6" s="205"/>
      <c r="S6" s="205"/>
      <c r="T6" s="205"/>
      <c r="U6" s="205"/>
      <c r="V6" s="152"/>
      <c r="W6" s="152"/>
      <c r="X6" s="152"/>
      <c r="Y6" s="152"/>
      <c r="Z6" s="152"/>
      <c r="AA6" s="152"/>
      <c r="AB6" s="152"/>
      <c r="AC6" s="152"/>
    </row>
    <row r="7" spans="1:29" ht="15.95" customHeight="1" x14ac:dyDescent="0.25">
      <c r="A7" s="152"/>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row>
    <row r="8" spans="1:29" ht="15.95" customHeight="1" x14ac:dyDescent="0.25">
      <c r="A8" s="204" t="s">
        <v>5</v>
      </c>
      <c r="B8" s="204"/>
      <c r="C8" s="204"/>
      <c r="D8" s="204"/>
      <c r="E8" s="204"/>
      <c r="F8" s="204"/>
      <c r="G8" s="204"/>
      <c r="H8" s="204"/>
      <c r="I8" s="204"/>
      <c r="J8" s="204"/>
      <c r="K8" s="204"/>
      <c r="L8" s="204"/>
      <c r="M8" s="204"/>
      <c r="N8" s="204"/>
      <c r="O8" s="204"/>
      <c r="P8" s="204"/>
      <c r="Q8" s="204"/>
      <c r="R8" s="204"/>
      <c r="S8" s="204"/>
      <c r="T8" s="204"/>
      <c r="U8" s="204"/>
      <c r="V8" s="152"/>
      <c r="W8" s="152"/>
      <c r="X8" s="152"/>
      <c r="Y8" s="152"/>
      <c r="Z8" s="152"/>
      <c r="AA8" s="152"/>
      <c r="AB8" s="152"/>
      <c r="AC8" s="152"/>
    </row>
    <row r="9" spans="1:29" ht="15.95" customHeight="1" x14ac:dyDescent="0.25">
      <c r="A9" s="206" t="s">
        <v>6</v>
      </c>
      <c r="B9" s="206"/>
      <c r="C9" s="206"/>
      <c r="D9" s="206"/>
      <c r="E9" s="206"/>
      <c r="F9" s="206"/>
      <c r="G9" s="206"/>
      <c r="H9" s="206"/>
      <c r="I9" s="206"/>
      <c r="J9" s="206"/>
      <c r="K9" s="206"/>
      <c r="L9" s="206"/>
      <c r="M9" s="206"/>
      <c r="N9" s="206"/>
      <c r="O9" s="206"/>
      <c r="P9" s="206"/>
      <c r="Q9" s="206"/>
      <c r="R9" s="206"/>
      <c r="S9" s="206"/>
      <c r="T9" s="206"/>
      <c r="U9" s="206"/>
      <c r="V9" s="152"/>
      <c r="W9" s="152"/>
      <c r="X9" s="152"/>
      <c r="Y9" s="152"/>
      <c r="Z9" s="152"/>
      <c r="AA9" s="152"/>
      <c r="AB9" s="152"/>
      <c r="AC9" s="152"/>
    </row>
    <row r="10" spans="1:29" ht="15.95" customHeight="1" x14ac:dyDescent="0.25">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row>
    <row r="11" spans="1:29" ht="15.95" customHeight="1" x14ac:dyDescent="0.25">
      <c r="A11" s="204" t="s">
        <v>7</v>
      </c>
      <c r="B11" s="204"/>
      <c r="C11" s="204"/>
      <c r="D11" s="204"/>
      <c r="E11" s="204"/>
      <c r="F11" s="204"/>
      <c r="G11" s="204"/>
      <c r="H11" s="204"/>
      <c r="I11" s="204"/>
      <c r="J11" s="204"/>
      <c r="K11" s="204"/>
      <c r="L11" s="204"/>
      <c r="M11" s="204"/>
      <c r="N11" s="204"/>
      <c r="O11" s="204"/>
      <c r="P11" s="204"/>
      <c r="Q11" s="204"/>
      <c r="R11" s="204"/>
      <c r="S11" s="204"/>
      <c r="T11" s="204"/>
      <c r="U11" s="204"/>
      <c r="V11" s="152"/>
      <c r="W11" s="152"/>
      <c r="X11" s="152"/>
      <c r="Y11" s="152"/>
      <c r="Z11" s="152"/>
      <c r="AA11" s="152"/>
      <c r="AB11" s="152"/>
      <c r="AC11" s="152"/>
    </row>
    <row r="12" spans="1:29" ht="15.95" customHeight="1" x14ac:dyDescent="0.25">
      <c r="A12" s="206" t="s">
        <v>8</v>
      </c>
      <c r="B12" s="206"/>
      <c r="C12" s="206"/>
      <c r="D12" s="206"/>
      <c r="E12" s="206"/>
      <c r="F12" s="206"/>
      <c r="G12" s="206"/>
      <c r="H12" s="206"/>
      <c r="I12" s="206"/>
      <c r="J12" s="206"/>
      <c r="K12" s="206"/>
      <c r="L12" s="206"/>
      <c r="M12" s="206"/>
      <c r="N12" s="206"/>
      <c r="O12" s="206"/>
      <c r="P12" s="206"/>
      <c r="Q12" s="206"/>
      <c r="R12" s="206"/>
      <c r="S12" s="206"/>
      <c r="T12" s="206"/>
      <c r="U12" s="206"/>
      <c r="V12" s="152"/>
      <c r="W12" s="152"/>
      <c r="X12" s="152"/>
      <c r="Y12" s="152"/>
      <c r="Z12" s="152"/>
      <c r="AA12" s="152"/>
      <c r="AB12" s="152"/>
      <c r="AC12" s="152"/>
    </row>
    <row r="13" spans="1:29" ht="15.95" customHeight="1" x14ac:dyDescent="0.25">
      <c r="A13" s="152"/>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row>
    <row r="14" spans="1:29" ht="15.95" customHeight="1" x14ac:dyDescent="0.25">
      <c r="A14" s="207" t="s">
        <v>9</v>
      </c>
      <c r="B14" s="207"/>
      <c r="C14" s="207"/>
      <c r="D14" s="207"/>
      <c r="E14" s="207"/>
      <c r="F14" s="207"/>
      <c r="G14" s="207"/>
      <c r="H14" s="207"/>
      <c r="I14" s="207"/>
      <c r="J14" s="207"/>
      <c r="K14" s="207"/>
      <c r="L14" s="207"/>
      <c r="M14" s="207"/>
      <c r="N14" s="207"/>
      <c r="O14" s="207"/>
      <c r="P14" s="207"/>
      <c r="Q14" s="207"/>
      <c r="R14" s="207"/>
      <c r="S14" s="207"/>
      <c r="T14" s="207"/>
      <c r="U14" s="207"/>
      <c r="V14" s="152"/>
      <c r="W14" s="152"/>
      <c r="X14" s="152"/>
      <c r="Y14" s="152"/>
      <c r="Z14" s="152"/>
      <c r="AA14" s="152"/>
      <c r="AB14" s="152"/>
      <c r="AC14" s="152"/>
    </row>
    <row r="15" spans="1:29" ht="15.95" customHeight="1" x14ac:dyDescent="0.25">
      <c r="A15" s="206" t="s">
        <v>10</v>
      </c>
      <c r="B15" s="206"/>
      <c r="C15" s="206"/>
      <c r="D15" s="206"/>
      <c r="E15" s="206"/>
      <c r="F15" s="206"/>
      <c r="G15" s="206"/>
      <c r="H15" s="206"/>
      <c r="I15" s="206"/>
      <c r="J15" s="206"/>
      <c r="K15" s="206"/>
      <c r="L15" s="206"/>
      <c r="M15" s="206"/>
      <c r="N15" s="206"/>
      <c r="O15" s="206"/>
      <c r="P15" s="206"/>
      <c r="Q15" s="206"/>
      <c r="R15" s="206"/>
      <c r="S15" s="206"/>
      <c r="T15" s="206"/>
      <c r="U15" s="206"/>
      <c r="V15" s="152"/>
      <c r="W15" s="152"/>
      <c r="X15" s="152"/>
      <c r="Y15" s="152"/>
      <c r="Z15" s="152"/>
      <c r="AA15" s="152"/>
      <c r="AB15" s="152"/>
      <c r="AC15" s="152"/>
    </row>
    <row r="16" spans="1:29" ht="15.95" customHeight="1" x14ac:dyDescent="0.25">
      <c r="A16" s="152"/>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row>
    <row r="17" spans="1:29" ht="15.95" customHeight="1" x14ac:dyDescent="0.25">
      <c r="A17" s="152"/>
      <c r="B17" s="152"/>
      <c r="C17" s="152"/>
      <c r="D17" s="152"/>
      <c r="E17" s="152"/>
      <c r="F17" s="152"/>
      <c r="G17" s="152"/>
      <c r="H17" s="152"/>
      <c r="I17" s="152"/>
      <c r="J17" s="152"/>
      <c r="K17" s="152"/>
      <c r="L17" s="152"/>
      <c r="M17" s="152"/>
      <c r="N17" s="152"/>
      <c r="O17" s="152"/>
      <c r="P17" s="152"/>
      <c r="Q17" s="152"/>
      <c r="R17" s="152"/>
      <c r="S17" s="152"/>
      <c r="T17" s="152"/>
      <c r="U17" s="152"/>
      <c r="V17" s="152"/>
      <c r="W17" s="152"/>
      <c r="X17" s="152"/>
      <c r="Y17" s="152"/>
      <c r="Z17" s="152"/>
      <c r="AA17" s="152"/>
      <c r="AB17" s="152"/>
      <c r="AC17" s="152"/>
    </row>
    <row r="18" spans="1:29" ht="18.95" customHeight="1" x14ac:dyDescent="0.3">
      <c r="A18" s="208" t="s">
        <v>400</v>
      </c>
      <c r="B18" s="208"/>
      <c r="C18" s="208"/>
      <c r="D18" s="208"/>
      <c r="E18" s="208"/>
      <c r="F18" s="208"/>
      <c r="G18" s="208"/>
      <c r="H18" s="208"/>
      <c r="I18" s="208"/>
      <c r="J18" s="208"/>
      <c r="K18" s="208"/>
      <c r="L18" s="208"/>
      <c r="M18" s="208"/>
      <c r="N18" s="208"/>
      <c r="O18" s="208"/>
      <c r="P18" s="208"/>
      <c r="Q18" s="208"/>
      <c r="R18" s="208"/>
      <c r="S18" s="208"/>
      <c r="T18" s="208"/>
      <c r="U18" s="208"/>
      <c r="V18" s="152"/>
      <c r="W18" s="152"/>
      <c r="X18" s="152"/>
      <c r="Y18" s="152"/>
      <c r="Z18" s="152"/>
      <c r="AA18" s="152"/>
      <c r="AB18" s="152"/>
      <c r="AC18" s="152"/>
    </row>
    <row r="19" spans="1:29" ht="11.1" customHeight="1" x14ac:dyDescent="0.25">
      <c r="A19" s="152"/>
      <c r="B19" s="152"/>
      <c r="C19" s="152"/>
      <c r="D19" s="152"/>
      <c r="E19" s="152"/>
      <c r="F19" s="152"/>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row>
    <row r="20" spans="1:29" ht="15" customHeight="1" x14ac:dyDescent="0.25">
      <c r="A20" s="198" t="s">
        <v>401</v>
      </c>
      <c r="B20" s="198" t="s">
        <v>402</v>
      </c>
      <c r="C20" s="198" t="s">
        <v>403</v>
      </c>
      <c r="D20" s="198"/>
      <c r="E20" s="198" t="s">
        <v>404</v>
      </c>
      <c r="F20" s="198"/>
      <c r="G20" s="198" t="s">
        <v>795</v>
      </c>
      <c r="H20" s="201" t="s">
        <v>405</v>
      </c>
      <c r="I20" s="201"/>
      <c r="J20" s="201"/>
      <c r="K20" s="201"/>
      <c r="L20" s="201" t="s">
        <v>406</v>
      </c>
      <c r="M20" s="201"/>
      <c r="N20" s="201"/>
      <c r="O20" s="201"/>
      <c r="P20" s="201" t="s">
        <v>407</v>
      </c>
      <c r="Q20" s="201"/>
      <c r="R20" s="201"/>
      <c r="S20" s="201"/>
      <c r="T20" s="201" t="s">
        <v>408</v>
      </c>
      <c r="U20" s="201"/>
      <c r="V20" s="201"/>
      <c r="W20" s="201"/>
      <c r="X20" s="201" t="s">
        <v>409</v>
      </c>
      <c r="Y20" s="201"/>
      <c r="Z20" s="201"/>
      <c r="AA20" s="201"/>
      <c r="AB20" s="198" t="s">
        <v>410</v>
      </c>
      <c r="AC20" s="198"/>
    </row>
    <row r="21" spans="1:29" ht="15" customHeight="1" x14ac:dyDescent="0.25">
      <c r="A21" s="202"/>
      <c r="B21" s="202"/>
      <c r="C21" s="199"/>
      <c r="D21" s="200"/>
      <c r="E21" s="199"/>
      <c r="F21" s="200"/>
      <c r="G21" s="202"/>
      <c r="H21" s="201" t="s">
        <v>323</v>
      </c>
      <c r="I21" s="201"/>
      <c r="J21" s="201" t="s">
        <v>324</v>
      </c>
      <c r="K21" s="201"/>
      <c r="L21" s="201" t="s">
        <v>323</v>
      </c>
      <c r="M21" s="201"/>
      <c r="N21" s="201" t="s">
        <v>324</v>
      </c>
      <c r="O21" s="201"/>
      <c r="P21" s="201" t="s">
        <v>323</v>
      </c>
      <c r="Q21" s="201"/>
      <c r="R21" s="201" t="s">
        <v>324</v>
      </c>
      <c r="S21" s="201"/>
      <c r="T21" s="201" t="s">
        <v>323</v>
      </c>
      <c r="U21" s="201"/>
      <c r="V21" s="201" t="s">
        <v>324</v>
      </c>
      <c r="W21" s="201"/>
      <c r="X21" s="201" t="s">
        <v>323</v>
      </c>
      <c r="Y21" s="201"/>
      <c r="Z21" s="201" t="s">
        <v>324</v>
      </c>
      <c r="AA21" s="201"/>
      <c r="AB21" s="199"/>
      <c r="AC21" s="200"/>
    </row>
    <row r="22" spans="1:29" ht="29.1" customHeight="1" x14ac:dyDescent="0.25">
      <c r="A22" s="203"/>
      <c r="B22" s="203"/>
      <c r="C22" s="155" t="s">
        <v>323</v>
      </c>
      <c r="D22" s="155" t="s">
        <v>324</v>
      </c>
      <c r="E22" s="155" t="s">
        <v>411</v>
      </c>
      <c r="F22" s="155" t="s">
        <v>412</v>
      </c>
      <c r="G22" s="203"/>
      <c r="H22" s="155" t="s">
        <v>413</v>
      </c>
      <c r="I22" s="155" t="s">
        <v>414</v>
      </c>
      <c r="J22" s="155" t="s">
        <v>413</v>
      </c>
      <c r="K22" s="155" t="s">
        <v>414</v>
      </c>
      <c r="L22" s="155" t="s">
        <v>413</v>
      </c>
      <c r="M22" s="155" t="s">
        <v>414</v>
      </c>
      <c r="N22" s="155" t="s">
        <v>413</v>
      </c>
      <c r="O22" s="155" t="s">
        <v>414</v>
      </c>
      <c r="P22" s="155" t="s">
        <v>413</v>
      </c>
      <c r="Q22" s="155" t="s">
        <v>414</v>
      </c>
      <c r="R22" s="155" t="s">
        <v>413</v>
      </c>
      <c r="S22" s="155" t="s">
        <v>414</v>
      </c>
      <c r="T22" s="155" t="s">
        <v>413</v>
      </c>
      <c r="U22" s="155" t="s">
        <v>414</v>
      </c>
      <c r="V22" s="155" t="s">
        <v>413</v>
      </c>
      <c r="W22" s="155" t="s">
        <v>414</v>
      </c>
      <c r="X22" s="155" t="s">
        <v>413</v>
      </c>
      <c r="Y22" s="155" t="s">
        <v>414</v>
      </c>
      <c r="Z22" s="155" t="s">
        <v>413</v>
      </c>
      <c r="AA22" s="155" t="s">
        <v>414</v>
      </c>
      <c r="AB22" s="155" t="s">
        <v>323</v>
      </c>
      <c r="AC22" s="155" t="s">
        <v>324</v>
      </c>
    </row>
    <row r="23" spans="1:29" ht="15" customHeight="1" x14ac:dyDescent="0.25">
      <c r="A23" s="156" t="s">
        <v>15</v>
      </c>
      <c r="B23" s="156" t="s">
        <v>16</v>
      </c>
      <c r="C23" s="156" t="s">
        <v>17</v>
      </c>
      <c r="D23" s="156" t="s">
        <v>24</v>
      </c>
      <c r="E23" s="156" t="s">
        <v>27</v>
      </c>
      <c r="F23" s="156" t="s">
        <v>30</v>
      </c>
      <c r="G23" s="156" t="s">
        <v>33</v>
      </c>
      <c r="H23" s="156" t="s">
        <v>35</v>
      </c>
      <c r="I23" s="156" t="s">
        <v>37</v>
      </c>
      <c r="J23" s="156" t="s">
        <v>39</v>
      </c>
      <c r="K23" s="156" t="s">
        <v>41</v>
      </c>
      <c r="L23" s="156" t="s">
        <v>44</v>
      </c>
      <c r="M23" s="156" t="s">
        <v>46</v>
      </c>
      <c r="N23" s="156" t="s">
        <v>48</v>
      </c>
      <c r="O23" s="156" t="s">
        <v>50</v>
      </c>
      <c r="P23" s="156" t="s">
        <v>52</v>
      </c>
      <c r="Q23" s="156" t="s">
        <v>54</v>
      </c>
      <c r="R23" s="156" t="s">
        <v>57</v>
      </c>
      <c r="S23" s="156" t="s">
        <v>59</v>
      </c>
      <c r="T23" s="156" t="s">
        <v>62</v>
      </c>
      <c r="U23" s="156" t="s">
        <v>65</v>
      </c>
      <c r="V23" s="156" t="s">
        <v>67</v>
      </c>
      <c r="W23" s="156" t="s">
        <v>69</v>
      </c>
      <c r="X23" s="156" t="s">
        <v>71</v>
      </c>
      <c r="Y23" s="156" t="s">
        <v>74</v>
      </c>
      <c r="Z23" s="156" t="s">
        <v>141</v>
      </c>
      <c r="AA23" s="156" t="s">
        <v>142</v>
      </c>
      <c r="AB23" s="156" t="s">
        <v>143</v>
      </c>
      <c r="AC23" s="156" t="s">
        <v>144</v>
      </c>
    </row>
    <row r="24" spans="1:29" s="26" customFormat="1" ht="57.95" customHeight="1" x14ac:dyDescent="0.2">
      <c r="A24" s="157" t="s">
        <v>15</v>
      </c>
      <c r="B24" s="158" t="s">
        <v>415</v>
      </c>
      <c r="C24" s="157" t="s">
        <v>416</v>
      </c>
      <c r="D24" s="157" t="s">
        <v>417</v>
      </c>
      <c r="E24" s="157" t="s">
        <v>418</v>
      </c>
      <c r="F24" s="157" t="s">
        <v>419</v>
      </c>
      <c r="G24" s="157" t="s">
        <v>328</v>
      </c>
      <c r="H24" s="157" t="s">
        <v>420</v>
      </c>
      <c r="I24" s="157" t="s">
        <v>24</v>
      </c>
      <c r="J24" s="157" t="s">
        <v>421</v>
      </c>
      <c r="K24" s="157" t="s">
        <v>24</v>
      </c>
      <c r="L24" s="157" t="s">
        <v>422</v>
      </c>
      <c r="M24" s="157" t="s">
        <v>24</v>
      </c>
      <c r="N24" s="157" t="s">
        <v>423</v>
      </c>
      <c r="O24" s="157" t="s">
        <v>24</v>
      </c>
      <c r="P24" s="157" t="s">
        <v>424</v>
      </c>
      <c r="Q24" s="157" t="s">
        <v>24</v>
      </c>
      <c r="R24" s="157" t="s">
        <v>425</v>
      </c>
      <c r="S24" s="157" t="s">
        <v>24</v>
      </c>
      <c r="T24" s="157" t="s">
        <v>426</v>
      </c>
      <c r="U24" s="157" t="s">
        <v>24</v>
      </c>
      <c r="V24" s="157" t="s">
        <v>61</v>
      </c>
      <c r="W24" s="157" t="s">
        <v>61</v>
      </c>
      <c r="X24" s="157" t="s">
        <v>427</v>
      </c>
      <c r="Y24" s="157" t="s">
        <v>24</v>
      </c>
      <c r="Z24" s="157" t="s">
        <v>61</v>
      </c>
      <c r="AA24" s="157" t="s">
        <v>61</v>
      </c>
      <c r="AB24" s="157" t="s">
        <v>428</v>
      </c>
      <c r="AC24" s="157" t="s">
        <v>419</v>
      </c>
    </row>
    <row r="25" spans="1:29" ht="15" customHeight="1" x14ac:dyDescent="0.25">
      <c r="A25" s="157" t="s">
        <v>429</v>
      </c>
      <c r="B25" s="159" t="s">
        <v>430</v>
      </c>
      <c r="C25" s="155" t="s">
        <v>328</v>
      </c>
      <c r="D25" s="155" t="s">
        <v>328</v>
      </c>
      <c r="E25" s="155" t="s">
        <v>328</v>
      </c>
      <c r="F25" s="155" t="s">
        <v>328</v>
      </c>
      <c r="G25" s="155" t="s">
        <v>328</v>
      </c>
      <c r="H25" s="155" t="s">
        <v>328</v>
      </c>
      <c r="I25" s="155" t="s">
        <v>61</v>
      </c>
      <c r="J25" s="155" t="s">
        <v>328</v>
      </c>
      <c r="K25" s="155" t="s">
        <v>61</v>
      </c>
      <c r="L25" s="155" t="s">
        <v>328</v>
      </c>
      <c r="M25" s="155" t="s">
        <v>61</v>
      </c>
      <c r="N25" s="155" t="s">
        <v>328</v>
      </c>
      <c r="O25" s="155" t="s">
        <v>61</v>
      </c>
      <c r="P25" s="155" t="s">
        <v>328</v>
      </c>
      <c r="Q25" s="155" t="s">
        <v>61</v>
      </c>
      <c r="R25" s="155" t="s">
        <v>328</v>
      </c>
      <c r="S25" s="155" t="s">
        <v>61</v>
      </c>
      <c r="T25" s="155" t="s">
        <v>328</v>
      </c>
      <c r="U25" s="155" t="s">
        <v>61</v>
      </c>
      <c r="V25" s="155" t="s">
        <v>61</v>
      </c>
      <c r="W25" s="155" t="s">
        <v>61</v>
      </c>
      <c r="X25" s="155" t="s">
        <v>328</v>
      </c>
      <c r="Y25" s="155" t="s">
        <v>61</v>
      </c>
      <c r="Z25" s="155" t="s">
        <v>61</v>
      </c>
      <c r="AA25" s="155" t="s">
        <v>61</v>
      </c>
      <c r="AB25" s="155" t="s">
        <v>328</v>
      </c>
      <c r="AC25" s="155" t="s">
        <v>328</v>
      </c>
    </row>
    <row r="26" spans="1:29" ht="29.1" customHeight="1" x14ac:dyDescent="0.25">
      <c r="A26" s="157" t="s">
        <v>431</v>
      </c>
      <c r="B26" s="159" t="s">
        <v>432</v>
      </c>
      <c r="C26" s="155" t="s">
        <v>328</v>
      </c>
      <c r="D26" s="155" t="s">
        <v>328</v>
      </c>
      <c r="E26" s="155" t="s">
        <v>328</v>
      </c>
      <c r="F26" s="155" t="s">
        <v>328</v>
      </c>
      <c r="G26" s="155" t="s">
        <v>328</v>
      </c>
      <c r="H26" s="155" t="s">
        <v>328</v>
      </c>
      <c r="I26" s="155" t="s">
        <v>61</v>
      </c>
      <c r="J26" s="155" t="s">
        <v>328</v>
      </c>
      <c r="K26" s="155" t="s">
        <v>61</v>
      </c>
      <c r="L26" s="155" t="s">
        <v>328</v>
      </c>
      <c r="M26" s="155" t="s">
        <v>61</v>
      </c>
      <c r="N26" s="155" t="s">
        <v>328</v>
      </c>
      <c r="O26" s="155" t="s">
        <v>61</v>
      </c>
      <c r="P26" s="155" t="s">
        <v>328</v>
      </c>
      <c r="Q26" s="155" t="s">
        <v>61</v>
      </c>
      <c r="R26" s="155" t="s">
        <v>328</v>
      </c>
      <c r="S26" s="155" t="s">
        <v>61</v>
      </c>
      <c r="T26" s="155" t="s">
        <v>328</v>
      </c>
      <c r="U26" s="155" t="s">
        <v>61</v>
      </c>
      <c r="V26" s="155" t="s">
        <v>61</v>
      </c>
      <c r="W26" s="155" t="s">
        <v>61</v>
      </c>
      <c r="X26" s="155" t="s">
        <v>328</v>
      </c>
      <c r="Y26" s="155" t="s">
        <v>61</v>
      </c>
      <c r="Z26" s="155" t="s">
        <v>61</v>
      </c>
      <c r="AA26" s="155" t="s">
        <v>61</v>
      </c>
      <c r="AB26" s="155" t="s">
        <v>328</v>
      </c>
      <c r="AC26" s="155" t="s">
        <v>328</v>
      </c>
    </row>
    <row r="27" spans="1:29" ht="44.1" customHeight="1" x14ac:dyDescent="0.25">
      <c r="A27" s="157" t="s">
        <v>433</v>
      </c>
      <c r="B27" s="159" t="s">
        <v>434</v>
      </c>
      <c r="C27" s="155" t="s">
        <v>418</v>
      </c>
      <c r="D27" s="155" t="s">
        <v>419</v>
      </c>
      <c r="E27" s="155" t="s">
        <v>418</v>
      </c>
      <c r="F27" s="155" t="s">
        <v>419</v>
      </c>
      <c r="G27" s="155" t="s">
        <v>328</v>
      </c>
      <c r="H27" s="155" t="s">
        <v>420</v>
      </c>
      <c r="I27" s="155" t="s">
        <v>24</v>
      </c>
      <c r="J27" s="155" t="s">
        <v>421</v>
      </c>
      <c r="K27" s="155" t="s">
        <v>24</v>
      </c>
      <c r="L27" s="155" t="s">
        <v>422</v>
      </c>
      <c r="M27" s="155" t="s">
        <v>24</v>
      </c>
      <c r="N27" s="155" t="s">
        <v>423</v>
      </c>
      <c r="O27" s="155" t="s">
        <v>24</v>
      </c>
      <c r="P27" s="155" t="s">
        <v>424</v>
      </c>
      <c r="Q27" s="155" t="s">
        <v>24</v>
      </c>
      <c r="R27" s="155" t="s">
        <v>425</v>
      </c>
      <c r="S27" s="155" t="s">
        <v>24</v>
      </c>
      <c r="T27" s="155" t="s">
        <v>426</v>
      </c>
      <c r="U27" s="155" t="s">
        <v>24</v>
      </c>
      <c r="V27" s="155" t="s">
        <v>61</v>
      </c>
      <c r="W27" s="155" t="s">
        <v>61</v>
      </c>
      <c r="X27" s="155" t="s">
        <v>427</v>
      </c>
      <c r="Y27" s="155" t="s">
        <v>24</v>
      </c>
      <c r="Z27" s="155" t="s">
        <v>61</v>
      </c>
      <c r="AA27" s="155" t="s">
        <v>61</v>
      </c>
      <c r="AB27" s="155" t="s">
        <v>428</v>
      </c>
      <c r="AC27" s="155" t="s">
        <v>419</v>
      </c>
    </row>
    <row r="28" spans="1:29" ht="15" customHeight="1" x14ac:dyDescent="0.25">
      <c r="A28" s="157" t="s">
        <v>435</v>
      </c>
      <c r="B28" s="159" t="s">
        <v>436</v>
      </c>
      <c r="C28" s="155" t="s">
        <v>328</v>
      </c>
      <c r="D28" s="155" t="s">
        <v>328</v>
      </c>
      <c r="E28" s="155" t="s">
        <v>328</v>
      </c>
      <c r="F28" s="155" t="s">
        <v>328</v>
      </c>
      <c r="G28" s="155" t="s">
        <v>328</v>
      </c>
      <c r="H28" s="155" t="s">
        <v>328</v>
      </c>
      <c r="I28" s="155" t="s">
        <v>61</v>
      </c>
      <c r="J28" s="155" t="s">
        <v>328</v>
      </c>
      <c r="K28" s="155" t="s">
        <v>61</v>
      </c>
      <c r="L28" s="155" t="s">
        <v>328</v>
      </c>
      <c r="M28" s="155" t="s">
        <v>61</v>
      </c>
      <c r="N28" s="155" t="s">
        <v>328</v>
      </c>
      <c r="O28" s="155" t="s">
        <v>61</v>
      </c>
      <c r="P28" s="155" t="s">
        <v>328</v>
      </c>
      <c r="Q28" s="155" t="s">
        <v>61</v>
      </c>
      <c r="R28" s="155" t="s">
        <v>328</v>
      </c>
      <c r="S28" s="155" t="s">
        <v>61</v>
      </c>
      <c r="T28" s="155" t="s">
        <v>328</v>
      </c>
      <c r="U28" s="155" t="s">
        <v>61</v>
      </c>
      <c r="V28" s="155" t="s">
        <v>61</v>
      </c>
      <c r="W28" s="155" t="s">
        <v>61</v>
      </c>
      <c r="X28" s="155" t="s">
        <v>328</v>
      </c>
      <c r="Y28" s="155" t="s">
        <v>61</v>
      </c>
      <c r="Z28" s="155" t="s">
        <v>61</v>
      </c>
      <c r="AA28" s="155" t="s">
        <v>61</v>
      </c>
      <c r="AB28" s="155" t="s">
        <v>328</v>
      </c>
      <c r="AC28" s="155" t="s">
        <v>328</v>
      </c>
    </row>
    <row r="29" spans="1:29" ht="15" customHeight="1" x14ac:dyDescent="0.25">
      <c r="A29" s="157" t="s">
        <v>437</v>
      </c>
      <c r="B29" s="159" t="s">
        <v>438</v>
      </c>
      <c r="C29" s="155" t="s">
        <v>439</v>
      </c>
      <c r="D29" s="155" t="s">
        <v>796</v>
      </c>
      <c r="E29" s="155" t="s">
        <v>328</v>
      </c>
      <c r="F29" s="155" t="s">
        <v>328</v>
      </c>
      <c r="G29" s="155" t="s">
        <v>328</v>
      </c>
      <c r="H29" s="155" t="s">
        <v>328</v>
      </c>
      <c r="I29" s="155" t="s">
        <v>61</v>
      </c>
      <c r="J29" s="155" t="s">
        <v>328</v>
      </c>
      <c r="K29" s="155" t="s">
        <v>61</v>
      </c>
      <c r="L29" s="155" t="s">
        <v>328</v>
      </c>
      <c r="M29" s="155" t="s">
        <v>61</v>
      </c>
      <c r="N29" s="155" t="s">
        <v>328</v>
      </c>
      <c r="O29" s="155" t="s">
        <v>61</v>
      </c>
      <c r="P29" s="155" t="s">
        <v>328</v>
      </c>
      <c r="Q29" s="155" t="s">
        <v>61</v>
      </c>
      <c r="R29" s="155" t="s">
        <v>328</v>
      </c>
      <c r="S29" s="155" t="s">
        <v>61</v>
      </c>
      <c r="T29" s="155" t="s">
        <v>328</v>
      </c>
      <c r="U29" s="155" t="s">
        <v>61</v>
      </c>
      <c r="V29" s="155" t="s">
        <v>61</v>
      </c>
      <c r="W29" s="155" t="s">
        <v>61</v>
      </c>
      <c r="X29" s="155" t="s">
        <v>328</v>
      </c>
      <c r="Y29" s="155" t="s">
        <v>61</v>
      </c>
      <c r="Z29" s="155" t="s">
        <v>61</v>
      </c>
      <c r="AA29" s="155" t="s">
        <v>61</v>
      </c>
      <c r="AB29" s="155" t="s">
        <v>328</v>
      </c>
      <c r="AC29" s="155" t="s">
        <v>328</v>
      </c>
    </row>
    <row r="30" spans="1:29" s="26" customFormat="1" ht="57.95" customHeight="1" x14ac:dyDescent="0.2">
      <c r="A30" s="157" t="s">
        <v>16</v>
      </c>
      <c r="B30" s="158" t="s">
        <v>440</v>
      </c>
      <c r="C30" s="157" t="s">
        <v>441</v>
      </c>
      <c r="D30" s="157" t="s">
        <v>442</v>
      </c>
      <c r="E30" s="157" t="s">
        <v>443</v>
      </c>
      <c r="F30" s="157" t="s">
        <v>444</v>
      </c>
      <c r="G30" s="157" t="s">
        <v>328</v>
      </c>
      <c r="H30" s="157" t="s">
        <v>445</v>
      </c>
      <c r="I30" s="157" t="s">
        <v>24</v>
      </c>
      <c r="J30" s="157" t="s">
        <v>446</v>
      </c>
      <c r="K30" s="157" t="s">
        <v>24</v>
      </c>
      <c r="L30" s="157" t="s">
        <v>447</v>
      </c>
      <c r="M30" s="157" t="s">
        <v>24</v>
      </c>
      <c r="N30" s="157" t="s">
        <v>448</v>
      </c>
      <c r="O30" s="157" t="s">
        <v>24</v>
      </c>
      <c r="P30" s="157" t="s">
        <v>449</v>
      </c>
      <c r="Q30" s="157" t="s">
        <v>24</v>
      </c>
      <c r="R30" s="157" t="s">
        <v>450</v>
      </c>
      <c r="S30" s="157" t="s">
        <v>24</v>
      </c>
      <c r="T30" s="157" t="s">
        <v>451</v>
      </c>
      <c r="U30" s="157" t="s">
        <v>24</v>
      </c>
      <c r="V30" s="157" t="s">
        <v>61</v>
      </c>
      <c r="W30" s="157" t="s">
        <v>61</v>
      </c>
      <c r="X30" s="157" t="s">
        <v>452</v>
      </c>
      <c r="Y30" s="157" t="s">
        <v>24</v>
      </c>
      <c r="Z30" s="157" t="s">
        <v>61</v>
      </c>
      <c r="AA30" s="157" t="s">
        <v>61</v>
      </c>
      <c r="AB30" s="157" t="s">
        <v>453</v>
      </c>
      <c r="AC30" s="157" t="s">
        <v>444</v>
      </c>
    </row>
    <row r="31" spans="1:29" ht="15" customHeight="1" x14ac:dyDescent="0.25">
      <c r="A31" s="157" t="s">
        <v>454</v>
      </c>
      <c r="B31" s="159" t="s">
        <v>455</v>
      </c>
      <c r="C31" s="155" t="s">
        <v>328</v>
      </c>
      <c r="D31" s="155" t="s">
        <v>456</v>
      </c>
      <c r="E31" s="155" t="s">
        <v>328</v>
      </c>
      <c r="F31" s="155" t="s">
        <v>456</v>
      </c>
      <c r="G31" s="155" t="s">
        <v>328</v>
      </c>
      <c r="H31" s="155" t="s">
        <v>328</v>
      </c>
      <c r="I31" s="155" t="s">
        <v>61</v>
      </c>
      <c r="J31" s="155" t="s">
        <v>457</v>
      </c>
      <c r="K31" s="155" t="s">
        <v>24</v>
      </c>
      <c r="L31" s="155" t="s">
        <v>328</v>
      </c>
      <c r="M31" s="155" t="s">
        <v>61</v>
      </c>
      <c r="N31" s="155" t="s">
        <v>458</v>
      </c>
      <c r="O31" s="155" t="s">
        <v>24</v>
      </c>
      <c r="P31" s="155" t="s">
        <v>328</v>
      </c>
      <c r="Q31" s="155" t="s">
        <v>61</v>
      </c>
      <c r="R31" s="155" t="s">
        <v>459</v>
      </c>
      <c r="S31" s="155" t="s">
        <v>24</v>
      </c>
      <c r="T31" s="155" t="s">
        <v>460</v>
      </c>
      <c r="U31" s="155" t="s">
        <v>24</v>
      </c>
      <c r="V31" s="155" t="s">
        <v>61</v>
      </c>
      <c r="W31" s="155" t="s">
        <v>61</v>
      </c>
      <c r="X31" s="155" t="s">
        <v>461</v>
      </c>
      <c r="Y31" s="155" t="s">
        <v>24</v>
      </c>
      <c r="Z31" s="155" t="s">
        <v>61</v>
      </c>
      <c r="AA31" s="155" t="s">
        <v>61</v>
      </c>
      <c r="AB31" s="155" t="s">
        <v>328</v>
      </c>
      <c r="AC31" s="155" t="s">
        <v>456</v>
      </c>
    </row>
    <row r="32" spans="1:29" ht="29.1" customHeight="1" x14ac:dyDescent="0.25">
      <c r="A32" s="157" t="s">
        <v>462</v>
      </c>
      <c r="B32" s="159" t="s">
        <v>463</v>
      </c>
      <c r="C32" s="155" t="s">
        <v>464</v>
      </c>
      <c r="D32" s="155" t="s">
        <v>465</v>
      </c>
      <c r="E32" s="155" t="s">
        <v>466</v>
      </c>
      <c r="F32" s="155" t="s">
        <v>467</v>
      </c>
      <c r="G32" s="155" t="s">
        <v>328</v>
      </c>
      <c r="H32" s="155" t="s">
        <v>468</v>
      </c>
      <c r="I32" s="155" t="s">
        <v>24</v>
      </c>
      <c r="J32" s="155" t="s">
        <v>469</v>
      </c>
      <c r="K32" s="155" t="s">
        <v>24</v>
      </c>
      <c r="L32" s="155" t="s">
        <v>470</v>
      </c>
      <c r="M32" s="155" t="s">
        <v>24</v>
      </c>
      <c r="N32" s="155" t="s">
        <v>471</v>
      </c>
      <c r="O32" s="155" t="s">
        <v>24</v>
      </c>
      <c r="P32" s="155" t="s">
        <v>472</v>
      </c>
      <c r="Q32" s="155" t="s">
        <v>24</v>
      </c>
      <c r="R32" s="155" t="s">
        <v>473</v>
      </c>
      <c r="S32" s="155" t="s">
        <v>24</v>
      </c>
      <c r="T32" s="155" t="s">
        <v>474</v>
      </c>
      <c r="U32" s="155" t="s">
        <v>24</v>
      </c>
      <c r="V32" s="155" t="s">
        <v>61</v>
      </c>
      <c r="W32" s="155" t="s">
        <v>61</v>
      </c>
      <c r="X32" s="155" t="s">
        <v>475</v>
      </c>
      <c r="Y32" s="155" t="s">
        <v>24</v>
      </c>
      <c r="Z32" s="155" t="s">
        <v>61</v>
      </c>
      <c r="AA32" s="155" t="s">
        <v>61</v>
      </c>
      <c r="AB32" s="155" t="s">
        <v>476</v>
      </c>
      <c r="AC32" s="155" t="s">
        <v>467</v>
      </c>
    </row>
    <row r="33" spans="1:29" ht="15" customHeight="1" x14ac:dyDescent="0.25">
      <c r="A33" s="157" t="s">
        <v>477</v>
      </c>
      <c r="B33" s="159" t="s">
        <v>478</v>
      </c>
      <c r="C33" s="155" t="s">
        <v>479</v>
      </c>
      <c r="D33" s="155" t="s">
        <v>480</v>
      </c>
      <c r="E33" s="155" t="s">
        <v>481</v>
      </c>
      <c r="F33" s="155" t="s">
        <v>482</v>
      </c>
      <c r="G33" s="155" t="s">
        <v>328</v>
      </c>
      <c r="H33" s="155" t="s">
        <v>483</v>
      </c>
      <c r="I33" s="155" t="s">
        <v>24</v>
      </c>
      <c r="J33" s="155" t="s">
        <v>484</v>
      </c>
      <c r="K33" s="155" t="s">
        <v>24</v>
      </c>
      <c r="L33" s="155" t="s">
        <v>485</v>
      </c>
      <c r="M33" s="155" t="s">
        <v>24</v>
      </c>
      <c r="N33" s="155" t="s">
        <v>486</v>
      </c>
      <c r="O33" s="155" t="s">
        <v>24</v>
      </c>
      <c r="P33" s="155" t="s">
        <v>487</v>
      </c>
      <c r="Q33" s="155" t="s">
        <v>24</v>
      </c>
      <c r="R33" s="155" t="s">
        <v>488</v>
      </c>
      <c r="S33" s="155" t="s">
        <v>24</v>
      </c>
      <c r="T33" s="155" t="s">
        <v>489</v>
      </c>
      <c r="U33" s="155" t="s">
        <v>24</v>
      </c>
      <c r="V33" s="155" t="s">
        <v>61</v>
      </c>
      <c r="W33" s="155" t="s">
        <v>61</v>
      </c>
      <c r="X33" s="155" t="s">
        <v>490</v>
      </c>
      <c r="Y33" s="155" t="s">
        <v>24</v>
      </c>
      <c r="Z33" s="155" t="s">
        <v>61</v>
      </c>
      <c r="AA33" s="155" t="s">
        <v>61</v>
      </c>
      <c r="AB33" s="155" t="s">
        <v>491</v>
      </c>
      <c r="AC33" s="155" t="s">
        <v>482</v>
      </c>
    </row>
    <row r="34" spans="1:29" ht="15" customHeight="1" x14ac:dyDescent="0.25">
      <c r="A34" s="157" t="s">
        <v>492</v>
      </c>
      <c r="B34" s="159" t="s">
        <v>493</v>
      </c>
      <c r="C34" s="155" t="s">
        <v>494</v>
      </c>
      <c r="D34" s="155" t="s">
        <v>495</v>
      </c>
      <c r="E34" s="155" t="s">
        <v>496</v>
      </c>
      <c r="F34" s="155" t="s">
        <v>495</v>
      </c>
      <c r="G34" s="155" t="s">
        <v>328</v>
      </c>
      <c r="H34" s="155" t="s">
        <v>497</v>
      </c>
      <c r="I34" s="155" t="s">
        <v>24</v>
      </c>
      <c r="J34" s="155" t="s">
        <v>498</v>
      </c>
      <c r="K34" s="155" t="s">
        <v>24</v>
      </c>
      <c r="L34" s="155" t="s">
        <v>499</v>
      </c>
      <c r="M34" s="155" t="s">
        <v>24</v>
      </c>
      <c r="N34" s="155" t="s">
        <v>500</v>
      </c>
      <c r="O34" s="155" t="s">
        <v>24</v>
      </c>
      <c r="P34" s="155" t="s">
        <v>501</v>
      </c>
      <c r="Q34" s="155" t="s">
        <v>24</v>
      </c>
      <c r="R34" s="155" t="s">
        <v>502</v>
      </c>
      <c r="S34" s="155" t="s">
        <v>24</v>
      </c>
      <c r="T34" s="155" t="s">
        <v>503</v>
      </c>
      <c r="U34" s="155" t="s">
        <v>24</v>
      </c>
      <c r="V34" s="155" t="s">
        <v>61</v>
      </c>
      <c r="W34" s="155" t="s">
        <v>61</v>
      </c>
      <c r="X34" s="155" t="s">
        <v>504</v>
      </c>
      <c r="Y34" s="155" t="s">
        <v>24</v>
      </c>
      <c r="Z34" s="155" t="s">
        <v>61</v>
      </c>
      <c r="AA34" s="155" t="s">
        <v>61</v>
      </c>
      <c r="AB34" s="155" t="s">
        <v>505</v>
      </c>
      <c r="AC34" s="155" t="s">
        <v>495</v>
      </c>
    </row>
    <row r="35" spans="1:29" s="26" customFormat="1" ht="29.1" customHeight="1" x14ac:dyDescent="0.2">
      <c r="A35" s="157" t="s">
        <v>17</v>
      </c>
      <c r="B35" s="158" t="s">
        <v>506</v>
      </c>
      <c r="C35" s="157"/>
      <c r="D35" s="157"/>
      <c r="E35" s="157"/>
      <c r="F35" s="155"/>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row>
    <row r="36" spans="1:29" s="9" customFormat="1" ht="29.1" customHeight="1" x14ac:dyDescent="0.25">
      <c r="A36" s="157" t="s">
        <v>507</v>
      </c>
      <c r="B36" s="159" t="s">
        <v>508</v>
      </c>
      <c r="C36" s="155" t="s">
        <v>328</v>
      </c>
      <c r="D36" s="155" t="s">
        <v>328</v>
      </c>
      <c r="E36" s="155" t="s">
        <v>328</v>
      </c>
      <c r="F36" s="155" t="s">
        <v>328</v>
      </c>
      <c r="G36" s="155" t="s">
        <v>328</v>
      </c>
      <c r="H36" s="155" t="s">
        <v>328</v>
      </c>
      <c r="I36" s="155" t="s">
        <v>61</v>
      </c>
      <c r="J36" s="155" t="s">
        <v>328</v>
      </c>
      <c r="K36" s="155" t="s">
        <v>61</v>
      </c>
      <c r="L36" s="155" t="s">
        <v>328</v>
      </c>
      <c r="M36" s="155" t="s">
        <v>61</v>
      </c>
      <c r="N36" s="155" t="s">
        <v>328</v>
      </c>
      <c r="O36" s="155" t="s">
        <v>61</v>
      </c>
      <c r="P36" s="155" t="s">
        <v>328</v>
      </c>
      <c r="Q36" s="155" t="s">
        <v>61</v>
      </c>
      <c r="R36" s="155" t="s">
        <v>328</v>
      </c>
      <c r="S36" s="155" t="s">
        <v>61</v>
      </c>
      <c r="T36" s="155" t="s">
        <v>328</v>
      </c>
      <c r="U36" s="155" t="s">
        <v>61</v>
      </c>
      <c r="V36" s="155" t="s">
        <v>61</v>
      </c>
      <c r="W36" s="155" t="s">
        <v>61</v>
      </c>
      <c r="X36" s="155" t="s">
        <v>328</v>
      </c>
      <c r="Y36" s="155" t="s">
        <v>61</v>
      </c>
      <c r="Z36" s="155" t="s">
        <v>61</v>
      </c>
      <c r="AA36" s="155" t="s">
        <v>61</v>
      </c>
      <c r="AB36" s="155" t="s">
        <v>328</v>
      </c>
      <c r="AC36" s="155" t="s">
        <v>328</v>
      </c>
    </row>
    <row r="37" spans="1:29" s="9" customFormat="1" ht="29.1" customHeight="1" x14ac:dyDescent="0.25">
      <c r="A37" s="157" t="s">
        <v>509</v>
      </c>
      <c r="B37" s="159" t="s">
        <v>510</v>
      </c>
      <c r="C37" s="155" t="s">
        <v>328</v>
      </c>
      <c r="D37" s="155" t="s">
        <v>328</v>
      </c>
      <c r="E37" s="155" t="s">
        <v>328</v>
      </c>
      <c r="F37" s="155" t="s">
        <v>328</v>
      </c>
      <c r="G37" s="155" t="s">
        <v>328</v>
      </c>
      <c r="H37" s="155" t="s">
        <v>328</v>
      </c>
      <c r="I37" s="155" t="s">
        <v>61</v>
      </c>
      <c r="J37" s="155" t="s">
        <v>328</v>
      </c>
      <c r="K37" s="155" t="s">
        <v>61</v>
      </c>
      <c r="L37" s="155" t="s">
        <v>328</v>
      </c>
      <c r="M37" s="155" t="s">
        <v>61</v>
      </c>
      <c r="N37" s="155" t="s">
        <v>328</v>
      </c>
      <c r="O37" s="155" t="s">
        <v>61</v>
      </c>
      <c r="P37" s="155" t="s">
        <v>328</v>
      </c>
      <c r="Q37" s="155" t="s">
        <v>61</v>
      </c>
      <c r="R37" s="155" t="s">
        <v>328</v>
      </c>
      <c r="S37" s="155" t="s">
        <v>61</v>
      </c>
      <c r="T37" s="155" t="s">
        <v>328</v>
      </c>
      <c r="U37" s="155" t="s">
        <v>61</v>
      </c>
      <c r="V37" s="155" t="s">
        <v>61</v>
      </c>
      <c r="W37" s="155" t="s">
        <v>61</v>
      </c>
      <c r="X37" s="155" t="s">
        <v>328</v>
      </c>
      <c r="Y37" s="155" t="s">
        <v>61</v>
      </c>
      <c r="Z37" s="155" t="s">
        <v>61</v>
      </c>
      <c r="AA37" s="155" t="s">
        <v>61</v>
      </c>
      <c r="AB37" s="155" t="s">
        <v>328</v>
      </c>
      <c r="AC37" s="155" t="s">
        <v>328</v>
      </c>
    </row>
    <row r="38" spans="1:29" s="9" customFormat="1" ht="15" customHeight="1" x14ac:dyDescent="0.25">
      <c r="A38" s="157" t="s">
        <v>511</v>
      </c>
      <c r="B38" s="159" t="s">
        <v>512</v>
      </c>
      <c r="C38" s="155" t="s">
        <v>328</v>
      </c>
      <c r="D38" s="155" t="s">
        <v>328</v>
      </c>
      <c r="E38" s="155" t="s">
        <v>328</v>
      </c>
      <c r="F38" s="155" t="s">
        <v>328</v>
      </c>
      <c r="G38" s="155" t="s">
        <v>328</v>
      </c>
      <c r="H38" s="155" t="s">
        <v>328</v>
      </c>
      <c r="I38" s="155" t="s">
        <v>61</v>
      </c>
      <c r="J38" s="155" t="s">
        <v>328</v>
      </c>
      <c r="K38" s="155" t="s">
        <v>61</v>
      </c>
      <c r="L38" s="155" t="s">
        <v>328</v>
      </c>
      <c r="M38" s="155" t="s">
        <v>61</v>
      </c>
      <c r="N38" s="155" t="s">
        <v>328</v>
      </c>
      <c r="O38" s="155" t="s">
        <v>61</v>
      </c>
      <c r="P38" s="155" t="s">
        <v>328</v>
      </c>
      <c r="Q38" s="155" t="s">
        <v>61</v>
      </c>
      <c r="R38" s="155" t="s">
        <v>328</v>
      </c>
      <c r="S38" s="155" t="s">
        <v>61</v>
      </c>
      <c r="T38" s="155" t="s">
        <v>328</v>
      </c>
      <c r="U38" s="155" t="s">
        <v>61</v>
      </c>
      <c r="V38" s="155" t="s">
        <v>61</v>
      </c>
      <c r="W38" s="155" t="s">
        <v>61</v>
      </c>
      <c r="X38" s="155" t="s">
        <v>328</v>
      </c>
      <c r="Y38" s="155" t="s">
        <v>61</v>
      </c>
      <c r="Z38" s="155" t="s">
        <v>61</v>
      </c>
      <c r="AA38" s="155" t="s">
        <v>61</v>
      </c>
      <c r="AB38" s="155" t="s">
        <v>328</v>
      </c>
      <c r="AC38" s="155" t="s">
        <v>328</v>
      </c>
    </row>
    <row r="39" spans="1:29" s="9" customFormat="1" ht="29.1" customHeight="1" x14ac:dyDescent="0.25">
      <c r="A39" s="157" t="s">
        <v>513</v>
      </c>
      <c r="B39" s="159" t="s">
        <v>514</v>
      </c>
      <c r="C39" s="155" t="s">
        <v>328</v>
      </c>
      <c r="D39" s="155" t="s">
        <v>328</v>
      </c>
      <c r="E39" s="155" t="s">
        <v>328</v>
      </c>
      <c r="F39" s="155" t="s">
        <v>328</v>
      </c>
      <c r="G39" s="155" t="s">
        <v>328</v>
      </c>
      <c r="H39" s="155" t="s">
        <v>328</v>
      </c>
      <c r="I39" s="155" t="s">
        <v>61</v>
      </c>
      <c r="J39" s="155" t="s">
        <v>328</v>
      </c>
      <c r="K39" s="155" t="s">
        <v>61</v>
      </c>
      <c r="L39" s="155" t="s">
        <v>328</v>
      </c>
      <c r="M39" s="155" t="s">
        <v>61</v>
      </c>
      <c r="N39" s="155" t="s">
        <v>328</v>
      </c>
      <c r="O39" s="155" t="s">
        <v>61</v>
      </c>
      <c r="P39" s="155" t="s">
        <v>328</v>
      </c>
      <c r="Q39" s="155" t="s">
        <v>61</v>
      </c>
      <c r="R39" s="155" t="s">
        <v>328</v>
      </c>
      <c r="S39" s="155" t="s">
        <v>61</v>
      </c>
      <c r="T39" s="155" t="s">
        <v>328</v>
      </c>
      <c r="U39" s="155" t="s">
        <v>61</v>
      </c>
      <c r="V39" s="155" t="s">
        <v>61</v>
      </c>
      <c r="W39" s="155" t="s">
        <v>61</v>
      </c>
      <c r="X39" s="155" t="s">
        <v>328</v>
      </c>
      <c r="Y39" s="155" t="s">
        <v>61</v>
      </c>
      <c r="Z39" s="155" t="s">
        <v>61</v>
      </c>
      <c r="AA39" s="155" t="s">
        <v>61</v>
      </c>
      <c r="AB39" s="155" t="s">
        <v>328</v>
      </c>
      <c r="AC39" s="155" t="s">
        <v>328</v>
      </c>
    </row>
    <row r="40" spans="1:29" s="9" customFormat="1" ht="29.1" customHeight="1" x14ac:dyDescent="0.25">
      <c r="A40" s="157" t="s">
        <v>515</v>
      </c>
      <c r="B40" s="159" t="s">
        <v>516</v>
      </c>
      <c r="C40" s="155" t="s">
        <v>328</v>
      </c>
      <c r="D40" s="155" t="s">
        <v>328</v>
      </c>
      <c r="E40" s="155" t="s">
        <v>328</v>
      </c>
      <c r="F40" s="155" t="s">
        <v>328</v>
      </c>
      <c r="G40" s="155" t="s">
        <v>328</v>
      </c>
      <c r="H40" s="155" t="s">
        <v>328</v>
      </c>
      <c r="I40" s="155" t="s">
        <v>61</v>
      </c>
      <c r="J40" s="155" t="s">
        <v>328</v>
      </c>
      <c r="K40" s="155" t="s">
        <v>61</v>
      </c>
      <c r="L40" s="155" t="s">
        <v>328</v>
      </c>
      <c r="M40" s="155" t="s">
        <v>61</v>
      </c>
      <c r="N40" s="155" t="s">
        <v>328</v>
      </c>
      <c r="O40" s="155" t="s">
        <v>61</v>
      </c>
      <c r="P40" s="155" t="s">
        <v>328</v>
      </c>
      <c r="Q40" s="155" t="s">
        <v>61</v>
      </c>
      <c r="R40" s="155" t="s">
        <v>328</v>
      </c>
      <c r="S40" s="155" t="s">
        <v>61</v>
      </c>
      <c r="T40" s="155" t="s">
        <v>328</v>
      </c>
      <c r="U40" s="155" t="s">
        <v>61</v>
      </c>
      <c r="V40" s="155" t="s">
        <v>61</v>
      </c>
      <c r="W40" s="155" t="s">
        <v>61</v>
      </c>
      <c r="X40" s="155" t="s">
        <v>328</v>
      </c>
      <c r="Y40" s="155" t="s">
        <v>61</v>
      </c>
      <c r="Z40" s="155" t="s">
        <v>61</v>
      </c>
      <c r="AA40" s="155" t="s">
        <v>61</v>
      </c>
      <c r="AB40" s="155" t="s">
        <v>328</v>
      </c>
      <c r="AC40" s="155" t="s">
        <v>328</v>
      </c>
    </row>
    <row r="41" spans="1:29" s="9" customFormat="1" ht="15" customHeight="1" x14ac:dyDescent="0.25">
      <c r="A41" s="157" t="s">
        <v>517</v>
      </c>
      <c r="B41" s="159" t="s">
        <v>518</v>
      </c>
      <c r="C41" s="155" t="s">
        <v>328</v>
      </c>
      <c r="D41" s="155" t="s">
        <v>328</v>
      </c>
      <c r="E41" s="155" t="s">
        <v>328</v>
      </c>
      <c r="F41" s="155" t="s">
        <v>328</v>
      </c>
      <c r="G41" s="155" t="s">
        <v>328</v>
      </c>
      <c r="H41" s="155" t="s">
        <v>328</v>
      </c>
      <c r="I41" s="155" t="s">
        <v>61</v>
      </c>
      <c r="J41" s="155" t="s">
        <v>328</v>
      </c>
      <c r="K41" s="155" t="s">
        <v>61</v>
      </c>
      <c r="L41" s="155" t="s">
        <v>328</v>
      </c>
      <c r="M41" s="155" t="s">
        <v>61</v>
      </c>
      <c r="N41" s="155" t="s">
        <v>328</v>
      </c>
      <c r="O41" s="155" t="s">
        <v>61</v>
      </c>
      <c r="P41" s="155" t="s">
        <v>328</v>
      </c>
      <c r="Q41" s="155" t="s">
        <v>61</v>
      </c>
      <c r="R41" s="155" t="s">
        <v>328</v>
      </c>
      <c r="S41" s="155" t="s">
        <v>61</v>
      </c>
      <c r="T41" s="155" t="s">
        <v>328</v>
      </c>
      <c r="U41" s="155" t="s">
        <v>61</v>
      </c>
      <c r="V41" s="155" t="s">
        <v>61</v>
      </c>
      <c r="W41" s="155" t="s">
        <v>61</v>
      </c>
      <c r="X41" s="155" t="s">
        <v>328</v>
      </c>
      <c r="Y41" s="155" t="s">
        <v>61</v>
      </c>
      <c r="Z41" s="155" t="s">
        <v>61</v>
      </c>
      <c r="AA41" s="155" t="s">
        <v>61</v>
      </c>
      <c r="AB41" s="155" t="s">
        <v>328</v>
      </c>
      <c r="AC41" s="155" t="s">
        <v>328</v>
      </c>
    </row>
    <row r="42" spans="1:29" s="9" customFormat="1" ht="15" customHeight="1" x14ac:dyDescent="0.25">
      <c r="A42" s="157" t="s">
        <v>519</v>
      </c>
      <c r="B42" s="159" t="s">
        <v>520</v>
      </c>
      <c r="C42" s="155" t="s">
        <v>328</v>
      </c>
      <c r="D42" s="155" t="s">
        <v>328</v>
      </c>
      <c r="E42" s="155" t="s">
        <v>328</v>
      </c>
      <c r="F42" s="155" t="s">
        <v>328</v>
      </c>
      <c r="G42" s="155" t="s">
        <v>328</v>
      </c>
      <c r="H42" s="155" t="s">
        <v>328</v>
      </c>
      <c r="I42" s="155" t="s">
        <v>61</v>
      </c>
      <c r="J42" s="155" t="s">
        <v>328</v>
      </c>
      <c r="K42" s="155" t="s">
        <v>61</v>
      </c>
      <c r="L42" s="155" t="s">
        <v>328</v>
      </c>
      <c r="M42" s="155" t="s">
        <v>61</v>
      </c>
      <c r="N42" s="155" t="s">
        <v>328</v>
      </c>
      <c r="O42" s="155" t="s">
        <v>61</v>
      </c>
      <c r="P42" s="155" t="s">
        <v>328</v>
      </c>
      <c r="Q42" s="155" t="s">
        <v>61</v>
      </c>
      <c r="R42" s="155" t="s">
        <v>328</v>
      </c>
      <c r="S42" s="155" t="s">
        <v>61</v>
      </c>
      <c r="T42" s="155" t="s">
        <v>328</v>
      </c>
      <c r="U42" s="155" t="s">
        <v>61</v>
      </c>
      <c r="V42" s="155" t="s">
        <v>61</v>
      </c>
      <c r="W42" s="155" t="s">
        <v>61</v>
      </c>
      <c r="X42" s="155" t="s">
        <v>328</v>
      </c>
      <c r="Y42" s="155" t="s">
        <v>61</v>
      </c>
      <c r="Z42" s="155" t="s">
        <v>61</v>
      </c>
      <c r="AA42" s="155" t="s">
        <v>61</v>
      </c>
      <c r="AB42" s="155" t="s">
        <v>328</v>
      </c>
      <c r="AC42" s="155" t="s">
        <v>328</v>
      </c>
    </row>
    <row r="43" spans="1:29" s="9" customFormat="1" ht="15" customHeight="1" x14ac:dyDescent="0.25">
      <c r="A43" s="157" t="s">
        <v>521</v>
      </c>
      <c r="B43" s="159" t="s">
        <v>522</v>
      </c>
      <c r="C43" s="155" t="s">
        <v>328</v>
      </c>
      <c r="D43" s="155" t="s">
        <v>328</v>
      </c>
      <c r="E43" s="155" t="s">
        <v>328</v>
      </c>
      <c r="F43" s="155" t="s">
        <v>328</v>
      </c>
      <c r="G43" s="155" t="s">
        <v>328</v>
      </c>
      <c r="H43" s="155" t="s">
        <v>328</v>
      </c>
      <c r="I43" s="155" t="s">
        <v>61</v>
      </c>
      <c r="J43" s="155" t="s">
        <v>328</v>
      </c>
      <c r="K43" s="155" t="s">
        <v>61</v>
      </c>
      <c r="L43" s="155" t="s">
        <v>328</v>
      </c>
      <c r="M43" s="155" t="s">
        <v>61</v>
      </c>
      <c r="N43" s="155" t="s">
        <v>328</v>
      </c>
      <c r="O43" s="155" t="s">
        <v>61</v>
      </c>
      <c r="P43" s="155" t="s">
        <v>328</v>
      </c>
      <c r="Q43" s="155" t="s">
        <v>61</v>
      </c>
      <c r="R43" s="155" t="s">
        <v>328</v>
      </c>
      <c r="S43" s="155" t="s">
        <v>61</v>
      </c>
      <c r="T43" s="155" t="s">
        <v>328</v>
      </c>
      <c r="U43" s="155" t="s">
        <v>61</v>
      </c>
      <c r="V43" s="155" t="s">
        <v>61</v>
      </c>
      <c r="W43" s="155" t="s">
        <v>61</v>
      </c>
      <c r="X43" s="155" t="s">
        <v>328</v>
      </c>
      <c r="Y43" s="155" t="s">
        <v>61</v>
      </c>
      <c r="Z43" s="155" t="s">
        <v>61</v>
      </c>
      <c r="AA43" s="155" t="s">
        <v>61</v>
      </c>
      <c r="AB43" s="155" t="s">
        <v>328</v>
      </c>
      <c r="AC43" s="155" t="s">
        <v>328</v>
      </c>
    </row>
    <row r="44" spans="1:29" s="9" customFormat="1" ht="15" customHeight="1" x14ac:dyDescent="0.25">
      <c r="A44" s="157" t="s">
        <v>523</v>
      </c>
      <c r="B44" s="159" t="s">
        <v>524</v>
      </c>
      <c r="C44" s="155" t="s">
        <v>328</v>
      </c>
      <c r="D44" s="155" t="s">
        <v>328</v>
      </c>
      <c r="E44" s="155" t="s">
        <v>328</v>
      </c>
      <c r="F44" s="155" t="s">
        <v>328</v>
      </c>
      <c r="G44" s="155" t="s">
        <v>328</v>
      </c>
      <c r="H44" s="155" t="s">
        <v>328</v>
      </c>
      <c r="I44" s="155" t="s">
        <v>61</v>
      </c>
      <c r="J44" s="155" t="s">
        <v>328</v>
      </c>
      <c r="K44" s="155" t="s">
        <v>61</v>
      </c>
      <c r="L44" s="155" t="s">
        <v>328</v>
      </c>
      <c r="M44" s="155" t="s">
        <v>61</v>
      </c>
      <c r="N44" s="155" t="s">
        <v>328</v>
      </c>
      <c r="O44" s="155" t="s">
        <v>61</v>
      </c>
      <c r="P44" s="155" t="s">
        <v>328</v>
      </c>
      <c r="Q44" s="155" t="s">
        <v>61</v>
      </c>
      <c r="R44" s="155" t="s">
        <v>328</v>
      </c>
      <c r="S44" s="155" t="s">
        <v>61</v>
      </c>
      <c r="T44" s="155" t="s">
        <v>328</v>
      </c>
      <c r="U44" s="155" t="s">
        <v>61</v>
      </c>
      <c r="V44" s="155" t="s">
        <v>61</v>
      </c>
      <c r="W44" s="155" t="s">
        <v>61</v>
      </c>
      <c r="X44" s="155" t="s">
        <v>328</v>
      </c>
      <c r="Y44" s="155" t="s">
        <v>61</v>
      </c>
      <c r="Z44" s="155" t="s">
        <v>61</v>
      </c>
      <c r="AA44" s="155" t="s">
        <v>61</v>
      </c>
      <c r="AB44" s="155" t="s">
        <v>328</v>
      </c>
      <c r="AC44" s="155" t="s">
        <v>328</v>
      </c>
    </row>
    <row r="45" spans="1:29" s="9" customFormat="1" ht="15" customHeight="1" x14ac:dyDescent="0.25">
      <c r="A45" s="157" t="s">
        <v>525</v>
      </c>
      <c r="B45" s="159" t="s">
        <v>526</v>
      </c>
      <c r="C45" s="155" t="s">
        <v>328</v>
      </c>
      <c r="D45" s="155" t="s">
        <v>328</v>
      </c>
      <c r="E45" s="155" t="s">
        <v>328</v>
      </c>
      <c r="F45" s="155" t="s">
        <v>328</v>
      </c>
      <c r="G45" s="155" t="s">
        <v>328</v>
      </c>
      <c r="H45" s="155" t="s">
        <v>328</v>
      </c>
      <c r="I45" s="155" t="s">
        <v>61</v>
      </c>
      <c r="J45" s="155" t="s">
        <v>328</v>
      </c>
      <c r="K45" s="155" t="s">
        <v>61</v>
      </c>
      <c r="L45" s="155" t="s">
        <v>328</v>
      </c>
      <c r="M45" s="155" t="s">
        <v>61</v>
      </c>
      <c r="N45" s="155" t="s">
        <v>328</v>
      </c>
      <c r="O45" s="155" t="s">
        <v>61</v>
      </c>
      <c r="P45" s="155" t="s">
        <v>328</v>
      </c>
      <c r="Q45" s="155" t="s">
        <v>61</v>
      </c>
      <c r="R45" s="155" t="s">
        <v>328</v>
      </c>
      <c r="S45" s="155" t="s">
        <v>61</v>
      </c>
      <c r="T45" s="155" t="s">
        <v>328</v>
      </c>
      <c r="U45" s="155" t="s">
        <v>61</v>
      </c>
      <c r="V45" s="155" t="s">
        <v>61</v>
      </c>
      <c r="W45" s="155" t="s">
        <v>61</v>
      </c>
      <c r="X45" s="155" t="s">
        <v>328</v>
      </c>
      <c r="Y45" s="155" t="s">
        <v>61</v>
      </c>
      <c r="Z45" s="155" t="s">
        <v>61</v>
      </c>
      <c r="AA45" s="155" t="s">
        <v>61</v>
      </c>
      <c r="AB45" s="155" t="s">
        <v>328</v>
      </c>
      <c r="AC45" s="155" t="s">
        <v>328</v>
      </c>
    </row>
    <row r="46" spans="1:29" s="9" customFormat="1" ht="15" customHeight="1" x14ac:dyDescent="0.25">
      <c r="A46" s="157" t="s">
        <v>527</v>
      </c>
      <c r="B46" s="159" t="s">
        <v>528</v>
      </c>
      <c r="C46" s="155" t="s">
        <v>328</v>
      </c>
      <c r="D46" s="155" t="s">
        <v>328</v>
      </c>
      <c r="E46" s="155" t="s">
        <v>328</v>
      </c>
      <c r="F46" s="155" t="s">
        <v>328</v>
      </c>
      <c r="G46" s="155" t="s">
        <v>328</v>
      </c>
      <c r="H46" s="155" t="s">
        <v>328</v>
      </c>
      <c r="I46" s="155" t="s">
        <v>61</v>
      </c>
      <c r="J46" s="155" t="s">
        <v>328</v>
      </c>
      <c r="K46" s="155" t="s">
        <v>61</v>
      </c>
      <c r="L46" s="155" t="s">
        <v>328</v>
      </c>
      <c r="M46" s="155" t="s">
        <v>61</v>
      </c>
      <c r="N46" s="155" t="s">
        <v>328</v>
      </c>
      <c r="O46" s="155" t="s">
        <v>61</v>
      </c>
      <c r="P46" s="155" t="s">
        <v>328</v>
      </c>
      <c r="Q46" s="155" t="s">
        <v>61</v>
      </c>
      <c r="R46" s="155" t="s">
        <v>328</v>
      </c>
      <c r="S46" s="155" t="s">
        <v>61</v>
      </c>
      <c r="T46" s="155" t="s">
        <v>328</v>
      </c>
      <c r="U46" s="155" t="s">
        <v>61</v>
      </c>
      <c r="V46" s="155" t="s">
        <v>61</v>
      </c>
      <c r="W46" s="155" t="s">
        <v>61</v>
      </c>
      <c r="X46" s="155" t="s">
        <v>328</v>
      </c>
      <c r="Y46" s="155" t="s">
        <v>61</v>
      </c>
      <c r="Z46" s="155" t="s">
        <v>61</v>
      </c>
      <c r="AA46" s="155" t="s">
        <v>61</v>
      </c>
      <c r="AB46" s="155" t="s">
        <v>328</v>
      </c>
      <c r="AC46" s="155" t="s">
        <v>328</v>
      </c>
    </row>
    <row r="47" spans="1:29" ht="29.1" customHeight="1" x14ac:dyDescent="0.25">
      <c r="A47" s="157" t="s">
        <v>24</v>
      </c>
      <c r="B47" s="158" t="s">
        <v>529</v>
      </c>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c r="AC47" s="155"/>
    </row>
    <row r="48" spans="1:29" s="9" customFormat="1" ht="15" customHeight="1" x14ac:dyDescent="0.25">
      <c r="A48" s="157" t="s">
        <v>530</v>
      </c>
      <c r="B48" s="159" t="s">
        <v>531</v>
      </c>
      <c r="C48" s="155" t="s">
        <v>328</v>
      </c>
      <c r="D48" s="155" t="s">
        <v>328</v>
      </c>
      <c r="E48" s="155" t="s">
        <v>328</v>
      </c>
      <c r="F48" s="155" t="s">
        <v>328</v>
      </c>
      <c r="G48" s="155" t="s">
        <v>328</v>
      </c>
      <c r="H48" s="155" t="s">
        <v>328</v>
      </c>
      <c r="I48" s="155" t="s">
        <v>61</v>
      </c>
      <c r="J48" s="155" t="s">
        <v>328</v>
      </c>
      <c r="K48" s="155" t="s">
        <v>61</v>
      </c>
      <c r="L48" s="155" t="s">
        <v>328</v>
      </c>
      <c r="M48" s="155" t="s">
        <v>61</v>
      </c>
      <c r="N48" s="155" t="s">
        <v>328</v>
      </c>
      <c r="O48" s="155" t="s">
        <v>61</v>
      </c>
      <c r="P48" s="155" t="s">
        <v>328</v>
      </c>
      <c r="Q48" s="155" t="s">
        <v>61</v>
      </c>
      <c r="R48" s="155" t="s">
        <v>328</v>
      </c>
      <c r="S48" s="155" t="s">
        <v>61</v>
      </c>
      <c r="T48" s="155" t="s">
        <v>328</v>
      </c>
      <c r="U48" s="155" t="s">
        <v>61</v>
      </c>
      <c r="V48" s="155" t="s">
        <v>61</v>
      </c>
      <c r="W48" s="155" t="s">
        <v>61</v>
      </c>
      <c r="X48" s="155" t="s">
        <v>328</v>
      </c>
      <c r="Y48" s="155" t="s">
        <v>61</v>
      </c>
      <c r="Z48" s="155" t="s">
        <v>61</v>
      </c>
      <c r="AA48" s="155" t="s">
        <v>61</v>
      </c>
      <c r="AB48" s="155" t="s">
        <v>328</v>
      </c>
      <c r="AC48" s="155" t="s">
        <v>328</v>
      </c>
    </row>
    <row r="49" spans="1:29" s="9" customFormat="1" ht="29.1" customHeight="1" x14ac:dyDescent="0.25">
      <c r="A49" s="157" t="s">
        <v>532</v>
      </c>
      <c r="B49" s="159" t="s">
        <v>510</v>
      </c>
      <c r="C49" s="155" t="s">
        <v>328</v>
      </c>
      <c r="D49" s="155" t="s">
        <v>328</v>
      </c>
      <c r="E49" s="155" t="s">
        <v>328</v>
      </c>
      <c r="F49" s="155" t="s">
        <v>328</v>
      </c>
      <c r="G49" s="155" t="s">
        <v>328</v>
      </c>
      <c r="H49" s="155" t="s">
        <v>328</v>
      </c>
      <c r="I49" s="155" t="s">
        <v>61</v>
      </c>
      <c r="J49" s="155" t="s">
        <v>328</v>
      </c>
      <c r="K49" s="155" t="s">
        <v>61</v>
      </c>
      <c r="L49" s="155" t="s">
        <v>328</v>
      </c>
      <c r="M49" s="155" t="s">
        <v>61</v>
      </c>
      <c r="N49" s="155" t="s">
        <v>328</v>
      </c>
      <c r="O49" s="155" t="s">
        <v>61</v>
      </c>
      <c r="P49" s="155" t="s">
        <v>328</v>
      </c>
      <c r="Q49" s="155" t="s">
        <v>61</v>
      </c>
      <c r="R49" s="155" t="s">
        <v>328</v>
      </c>
      <c r="S49" s="155" t="s">
        <v>61</v>
      </c>
      <c r="T49" s="155" t="s">
        <v>328</v>
      </c>
      <c r="U49" s="155" t="s">
        <v>61</v>
      </c>
      <c r="V49" s="155" t="s">
        <v>61</v>
      </c>
      <c r="W49" s="155" t="s">
        <v>61</v>
      </c>
      <c r="X49" s="155" t="s">
        <v>328</v>
      </c>
      <c r="Y49" s="155" t="s">
        <v>61</v>
      </c>
      <c r="Z49" s="155" t="s">
        <v>61</v>
      </c>
      <c r="AA49" s="155" t="s">
        <v>61</v>
      </c>
      <c r="AB49" s="155" t="s">
        <v>328</v>
      </c>
      <c r="AC49" s="155" t="s">
        <v>328</v>
      </c>
    </row>
    <row r="50" spans="1:29" s="9" customFormat="1" ht="15" customHeight="1" x14ac:dyDescent="0.25">
      <c r="A50" s="157" t="s">
        <v>533</v>
      </c>
      <c r="B50" s="159" t="s">
        <v>512</v>
      </c>
      <c r="C50" s="155" t="s">
        <v>328</v>
      </c>
      <c r="D50" s="155" t="s">
        <v>328</v>
      </c>
      <c r="E50" s="155" t="s">
        <v>328</v>
      </c>
      <c r="F50" s="155" t="s">
        <v>328</v>
      </c>
      <c r="G50" s="155" t="s">
        <v>328</v>
      </c>
      <c r="H50" s="155" t="s">
        <v>328</v>
      </c>
      <c r="I50" s="155" t="s">
        <v>61</v>
      </c>
      <c r="J50" s="155" t="s">
        <v>328</v>
      </c>
      <c r="K50" s="155" t="s">
        <v>61</v>
      </c>
      <c r="L50" s="155" t="s">
        <v>328</v>
      </c>
      <c r="M50" s="155" t="s">
        <v>61</v>
      </c>
      <c r="N50" s="155" t="s">
        <v>328</v>
      </c>
      <c r="O50" s="155" t="s">
        <v>61</v>
      </c>
      <c r="P50" s="155" t="s">
        <v>328</v>
      </c>
      <c r="Q50" s="155" t="s">
        <v>61</v>
      </c>
      <c r="R50" s="155" t="s">
        <v>328</v>
      </c>
      <c r="S50" s="155" t="s">
        <v>61</v>
      </c>
      <c r="T50" s="155" t="s">
        <v>328</v>
      </c>
      <c r="U50" s="155" t="s">
        <v>61</v>
      </c>
      <c r="V50" s="155" t="s">
        <v>61</v>
      </c>
      <c r="W50" s="155" t="s">
        <v>61</v>
      </c>
      <c r="X50" s="155" t="s">
        <v>328</v>
      </c>
      <c r="Y50" s="155" t="s">
        <v>61</v>
      </c>
      <c r="Z50" s="155" t="s">
        <v>61</v>
      </c>
      <c r="AA50" s="155" t="s">
        <v>61</v>
      </c>
      <c r="AB50" s="155" t="s">
        <v>328</v>
      </c>
      <c r="AC50" s="155" t="s">
        <v>328</v>
      </c>
    </row>
    <row r="51" spans="1:29" s="9" customFormat="1" ht="29.1" customHeight="1" x14ac:dyDescent="0.25">
      <c r="A51" s="157" t="s">
        <v>534</v>
      </c>
      <c r="B51" s="159" t="s">
        <v>514</v>
      </c>
      <c r="C51" s="155" t="s">
        <v>328</v>
      </c>
      <c r="D51" s="155" t="s">
        <v>328</v>
      </c>
      <c r="E51" s="155" t="s">
        <v>328</v>
      </c>
      <c r="F51" s="155" t="s">
        <v>328</v>
      </c>
      <c r="G51" s="155" t="s">
        <v>328</v>
      </c>
      <c r="H51" s="155" t="s">
        <v>328</v>
      </c>
      <c r="I51" s="155" t="s">
        <v>61</v>
      </c>
      <c r="J51" s="155" t="s">
        <v>328</v>
      </c>
      <c r="K51" s="155" t="s">
        <v>61</v>
      </c>
      <c r="L51" s="155" t="s">
        <v>328</v>
      </c>
      <c r="M51" s="155" t="s">
        <v>61</v>
      </c>
      <c r="N51" s="155" t="s">
        <v>328</v>
      </c>
      <c r="O51" s="155" t="s">
        <v>61</v>
      </c>
      <c r="P51" s="155" t="s">
        <v>328</v>
      </c>
      <c r="Q51" s="155" t="s">
        <v>61</v>
      </c>
      <c r="R51" s="155" t="s">
        <v>328</v>
      </c>
      <c r="S51" s="155" t="s">
        <v>61</v>
      </c>
      <c r="T51" s="155" t="s">
        <v>328</v>
      </c>
      <c r="U51" s="155" t="s">
        <v>61</v>
      </c>
      <c r="V51" s="155" t="s">
        <v>61</v>
      </c>
      <c r="W51" s="155" t="s">
        <v>61</v>
      </c>
      <c r="X51" s="155" t="s">
        <v>328</v>
      </c>
      <c r="Y51" s="155" t="s">
        <v>61</v>
      </c>
      <c r="Z51" s="155" t="s">
        <v>61</v>
      </c>
      <c r="AA51" s="155" t="s">
        <v>61</v>
      </c>
      <c r="AB51" s="155" t="s">
        <v>328</v>
      </c>
      <c r="AC51" s="155" t="s">
        <v>328</v>
      </c>
    </row>
    <row r="52" spans="1:29" s="9" customFormat="1" ht="29.1" customHeight="1" x14ac:dyDescent="0.25">
      <c r="A52" s="157" t="s">
        <v>535</v>
      </c>
      <c r="B52" s="159" t="s">
        <v>516</v>
      </c>
      <c r="C52" s="155" t="s">
        <v>328</v>
      </c>
      <c r="D52" s="155" t="s">
        <v>328</v>
      </c>
      <c r="E52" s="155" t="s">
        <v>328</v>
      </c>
      <c r="F52" s="155" t="s">
        <v>328</v>
      </c>
      <c r="G52" s="155" t="s">
        <v>328</v>
      </c>
      <c r="H52" s="155" t="s">
        <v>328</v>
      </c>
      <c r="I52" s="155" t="s">
        <v>61</v>
      </c>
      <c r="J52" s="155" t="s">
        <v>328</v>
      </c>
      <c r="K52" s="155" t="s">
        <v>61</v>
      </c>
      <c r="L52" s="155" t="s">
        <v>328</v>
      </c>
      <c r="M52" s="155" t="s">
        <v>61</v>
      </c>
      <c r="N52" s="155" t="s">
        <v>328</v>
      </c>
      <c r="O52" s="155" t="s">
        <v>61</v>
      </c>
      <c r="P52" s="155" t="s">
        <v>328</v>
      </c>
      <c r="Q52" s="155" t="s">
        <v>61</v>
      </c>
      <c r="R52" s="155" t="s">
        <v>328</v>
      </c>
      <c r="S52" s="155" t="s">
        <v>61</v>
      </c>
      <c r="T52" s="155" t="s">
        <v>328</v>
      </c>
      <c r="U52" s="155" t="s">
        <v>61</v>
      </c>
      <c r="V52" s="155" t="s">
        <v>61</v>
      </c>
      <c r="W52" s="155" t="s">
        <v>61</v>
      </c>
      <c r="X52" s="155" t="s">
        <v>328</v>
      </c>
      <c r="Y52" s="155" t="s">
        <v>61</v>
      </c>
      <c r="Z52" s="155" t="s">
        <v>61</v>
      </c>
      <c r="AA52" s="155" t="s">
        <v>61</v>
      </c>
      <c r="AB52" s="155" t="s">
        <v>328</v>
      </c>
      <c r="AC52" s="155" t="s">
        <v>328</v>
      </c>
    </row>
    <row r="53" spans="1:29" s="9" customFormat="1" ht="15" customHeight="1" x14ac:dyDescent="0.25">
      <c r="A53" s="157" t="s">
        <v>536</v>
      </c>
      <c r="B53" s="159" t="s">
        <v>518</v>
      </c>
      <c r="C53" s="155" t="s">
        <v>328</v>
      </c>
      <c r="D53" s="155" t="s">
        <v>328</v>
      </c>
      <c r="E53" s="155" t="s">
        <v>328</v>
      </c>
      <c r="F53" s="155" t="s">
        <v>328</v>
      </c>
      <c r="G53" s="155" t="s">
        <v>328</v>
      </c>
      <c r="H53" s="155" t="s">
        <v>328</v>
      </c>
      <c r="I53" s="155" t="s">
        <v>61</v>
      </c>
      <c r="J53" s="155" t="s">
        <v>328</v>
      </c>
      <c r="K53" s="155" t="s">
        <v>61</v>
      </c>
      <c r="L53" s="155" t="s">
        <v>328</v>
      </c>
      <c r="M53" s="155" t="s">
        <v>61</v>
      </c>
      <c r="N53" s="155" t="s">
        <v>328</v>
      </c>
      <c r="O53" s="155" t="s">
        <v>61</v>
      </c>
      <c r="P53" s="155" t="s">
        <v>328</v>
      </c>
      <c r="Q53" s="155" t="s">
        <v>61</v>
      </c>
      <c r="R53" s="155" t="s">
        <v>328</v>
      </c>
      <c r="S53" s="155" t="s">
        <v>61</v>
      </c>
      <c r="T53" s="155" t="s">
        <v>328</v>
      </c>
      <c r="U53" s="155" t="s">
        <v>61</v>
      </c>
      <c r="V53" s="155" t="s">
        <v>61</v>
      </c>
      <c r="W53" s="155" t="s">
        <v>61</v>
      </c>
      <c r="X53" s="155" t="s">
        <v>328</v>
      </c>
      <c r="Y53" s="155" t="s">
        <v>61</v>
      </c>
      <c r="Z53" s="155" t="s">
        <v>61</v>
      </c>
      <c r="AA53" s="155" t="s">
        <v>61</v>
      </c>
      <c r="AB53" s="155" t="s">
        <v>328</v>
      </c>
      <c r="AC53" s="155" t="s">
        <v>328</v>
      </c>
    </row>
    <row r="54" spans="1:29" s="9" customFormat="1" ht="15" customHeight="1" x14ac:dyDescent="0.25">
      <c r="A54" s="157" t="s">
        <v>537</v>
      </c>
      <c r="B54" s="159" t="s">
        <v>520</v>
      </c>
      <c r="C54" s="155" t="s">
        <v>328</v>
      </c>
      <c r="D54" s="155" t="s">
        <v>328</v>
      </c>
      <c r="E54" s="155" t="s">
        <v>328</v>
      </c>
      <c r="F54" s="155" t="s">
        <v>328</v>
      </c>
      <c r="G54" s="155" t="s">
        <v>328</v>
      </c>
      <c r="H54" s="155" t="s">
        <v>328</v>
      </c>
      <c r="I54" s="155" t="s">
        <v>61</v>
      </c>
      <c r="J54" s="155" t="s">
        <v>328</v>
      </c>
      <c r="K54" s="155" t="s">
        <v>61</v>
      </c>
      <c r="L54" s="155" t="s">
        <v>328</v>
      </c>
      <c r="M54" s="155" t="s">
        <v>61</v>
      </c>
      <c r="N54" s="155" t="s">
        <v>328</v>
      </c>
      <c r="O54" s="155" t="s">
        <v>61</v>
      </c>
      <c r="P54" s="155" t="s">
        <v>328</v>
      </c>
      <c r="Q54" s="155" t="s">
        <v>61</v>
      </c>
      <c r="R54" s="155" t="s">
        <v>328</v>
      </c>
      <c r="S54" s="155" t="s">
        <v>61</v>
      </c>
      <c r="T54" s="155" t="s">
        <v>328</v>
      </c>
      <c r="U54" s="155" t="s">
        <v>61</v>
      </c>
      <c r="V54" s="155" t="s">
        <v>61</v>
      </c>
      <c r="W54" s="155" t="s">
        <v>61</v>
      </c>
      <c r="X54" s="155" t="s">
        <v>328</v>
      </c>
      <c r="Y54" s="155" t="s">
        <v>61</v>
      </c>
      <c r="Z54" s="155" t="s">
        <v>61</v>
      </c>
      <c r="AA54" s="155" t="s">
        <v>61</v>
      </c>
      <c r="AB54" s="155" t="s">
        <v>328</v>
      </c>
      <c r="AC54" s="155" t="s">
        <v>328</v>
      </c>
    </row>
    <row r="55" spans="1:29" s="9" customFormat="1" ht="15" customHeight="1" x14ac:dyDescent="0.25">
      <c r="A55" s="157" t="s">
        <v>538</v>
      </c>
      <c r="B55" s="159" t="s">
        <v>522</v>
      </c>
      <c r="C55" s="155" t="s">
        <v>328</v>
      </c>
      <c r="D55" s="155" t="s">
        <v>328</v>
      </c>
      <c r="E55" s="155" t="s">
        <v>328</v>
      </c>
      <c r="F55" s="155" t="s">
        <v>328</v>
      </c>
      <c r="G55" s="155" t="s">
        <v>328</v>
      </c>
      <c r="H55" s="155" t="s">
        <v>328</v>
      </c>
      <c r="I55" s="155" t="s">
        <v>61</v>
      </c>
      <c r="J55" s="155" t="s">
        <v>328</v>
      </c>
      <c r="K55" s="155" t="s">
        <v>61</v>
      </c>
      <c r="L55" s="155" t="s">
        <v>328</v>
      </c>
      <c r="M55" s="155" t="s">
        <v>61</v>
      </c>
      <c r="N55" s="155" t="s">
        <v>328</v>
      </c>
      <c r="O55" s="155" t="s">
        <v>61</v>
      </c>
      <c r="P55" s="155" t="s">
        <v>328</v>
      </c>
      <c r="Q55" s="155" t="s">
        <v>61</v>
      </c>
      <c r="R55" s="155" t="s">
        <v>328</v>
      </c>
      <c r="S55" s="155" t="s">
        <v>61</v>
      </c>
      <c r="T55" s="155" t="s">
        <v>328</v>
      </c>
      <c r="U55" s="155" t="s">
        <v>61</v>
      </c>
      <c r="V55" s="155" t="s">
        <v>61</v>
      </c>
      <c r="W55" s="155" t="s">
        <v>61</v>
      </c>
      <c r="X55" s="155" t="s">
        <v>328</v>
      </c>
      <c r="Y55" s="155" t="s">
        <v>61</v>
      </c>
      <c r="Z55" s="155" t="s">
        <v>61</v>
      </c>
      <c r="AA55" s="155" t="s">
        <v>61</v>
      </c>
      <c r="AB55" s="155" t="s">
        <v>328</v>
      </c>
      <c r="AC55" s="155" t="s">
        <v>328</v>
      </c>
    </row>
    <row r="56" spans="1:29" s="9" customFormat="1" ht="15" customHeight="1" x14ac:dyDescent="0.25">
      <c r="A56" s="157" t="s">
        <v>539</v>
      </c>
      <c r="B56" s="159" t="s">
        <v>524</v>
      </c>
      <c r="C56" s="155" t="s">
        <v>540</v>
      </c>
      <c r="D56" s="155" t="s">
        <v>541</v>
      </c>
      <c r="E56" s="155" t="s">
        <v>542</v>
      </c>
      <c r="F56" s="155" t="s">
        <v>543</v>
      </c>
      <c r="G56" s="155" t="s">
        <v>328</v>
      </c>
      <c r="H56" s="155" t="s">
        <v>544</v>
      </c>
      <c r="I56" s="155" t="s">
        <v>24</v>
      </c>
      <c r="J56" s="155" t="s">
        <v>545</v>
      </c>
      <c r="K56" s="155" t="s">
        <v>24</v>
      </c>
      <c r="L56" s="155" t="s">
        <v>546</v>
      </c>
      <c r="M56" s="155" t="s">
        <v>24</v>
      </c>
      <c r="N56" s="155" t="s">
        <v>547</v>
      </c>
      <c r="O56" s="155" t="s">
        <v>24</v>
      </c>
      <c r="P56" s="155" t="s">
        <v>548</v>
      </c>
      <c r="Q56" s="155" t="s">
        <v>24</v>
      </c>
      <c r="R56" s="155" t="s">
        <v>549</v>
      </c>
      <c r="S56" s="155" t="s">
        <v>24</v>
      </c>
      <c r="T56" s="155" t="s">
        <v>549</v>
      </c>
      <c r="U56" s="155" t="s">
        <v>24</v>
      </c>
      <c r="V56" s="155" t="s">
        <v>61</v>
      </c>
      <c r="W56" s="155" t="s">
        <v>61</v>
      </c>
      <c r="X56" s="155" t="s">
        <v>550</v>
      </c>
      <c r="Y56" s="155" t="s">
        <v>24</v>
      </c>
      <c r="Z56" s="155" t="s">
        <v>61</v>
      </c>
      <c r="AA56" s="155" t="s">
        <v>61</v>
      </c>
      <c r="AB56" s="155" t="s">
        <v>551</v>
      </c>
      <c r="AC56" s="155" t="s">
        <v>543</v>
      </c>
    </row>
    <row r="57" spans="1:29" s="9" customFormat="1" ht="15" customHeight="1" x14ac:dyDescent="0.25">
      <c r="A57" s="157" t="s">
        <v>552</v>
      </c>
      <c r="B57" s="159" t="s">
        <v>526</v>
      </c>
      <c r="C57" s="155" t="s">
        <v>328</v>
      </c>
      <c r="D57" s="155" t="s">
        <v>328</v>
      </c>
      <c r="E57" s="155" t="s">
        <v>328</v>
      </c>
      <c r="F57" s="155" t="s">
        <v>328</v>
      </c>
      <c r="G57" s="155" t="s">
        <v>328</v>
      </c>
      <c r="H57" s="155" t="s">
        <v>328</v>
      </c>
      <c r="I57" s="155" t="s">
        <v>61</v>
      </c>
      <c r="J57" s="155" t="s">
        <v>328</v>
      </c>
      <c r="K57" s="155" t="s">
        <v>61</v>
      </c>
      <c r="L57" s="155" t="s">
        <v>328</v>
      </c>
      <c r="M57" s="155" t="s">
        <v>61</v>
      </c>
      <c r="N57" s="155" t="s">
        <v>328</v>
      </c>
      <c r="O57" s="155" t="s">
        <v>61</v>
      </c>
      <c r="P57" s="155" t="s">
        <v>328</v>
      </c>
      <c r="Q57" s="155" t="s">
        <v>61</v>
      </c>
      <c r="R57" s="155" t="s">
        <v>328</v>
      </c>
      <c r="S57" s="155" t="s">
        <v>61</v>
      </c>
      <c r="T57" s="155" t="s">
        <v>328</v>
      </c>
      <c r="U57" s="155" t="s">
        <v>61</v>
      </c>
      <c r="V57" s="155" t="s">
        <v>61</v>
      </c>
      <c r="W57" s="155" t="s">
        <v>61</v>
      </c>
      <c r="X57" s="155" t="s">
        <v>328</v>
      </c>
      <c r="Y57" s="155" t="s">
        <v>61</v>
      </c>
      <c r="Z57" s="155" t="s">
        <v>61</v>
      </c>
      <c r="AA57" s="155" t="s">
        <v>61</v>
      </c>
      <c r="AB57" s="155" t="s">
        <v>328</v>
      </c>
      <c r="AC57" s="155" t="s">
        <v>328</v>
      </c>
    </row>
    <row r="58" spans="1:29" s="9" customFormat="1" ht="15" customHeight="1" x14ac:dyDescent="0.25">
      <c r="A58" s="157" t="s">
        <v>553</v>
      </c>
      <c r="B58" s="159" t="s">
        <v>528</v>
      </c>
      <c r="C58" s="155" t="s">
        <v>328</v>
      </c>
      <c r="D58" s="155" t="s">
        <v>328</v>
      </c>
      <c r="E58" s="155" t="s">
        <v>328</v>
      </c>
      <c r="F58" s="155" t="s">
        <v>328</v>
      </c>
      <c r="G58" s="155" t="s">
        <v>328</v>
      </c>
      <c r="H58" s="155" t="s">
        <v>328</v>
      </c>
      <c r="I58" s="155" t="s">
        <v>61</v>
      </c>
      <c r="J58" s="155" t="s">
        <v>328</v>
      </c>
      <c r="K58" s="155" t="s">
        <v>61</v>
      </c>
      <c r="L58" s="155" t="s">
        <v>328</v>
      </c>
      <c r="M58" s="155" t="s">
        <v>61</v>
      </c>
      <c r="N58" s="155" t="s">
        <v>328</v>
      </c>
      <c r="O58" s="155" t="s">
        <v>61</v>
      </c>
      <c r="P58" s="155" t="s">
        <v>328</v>
      </c>
      <c r="Q58" s="155" t="s">
        <v>61</v>
      </c>
      <c r="R58" s="155" t="s">
        <v>328</v>
      </c>
      <c r="S58" s="155" t="s">
        <v>61</v>
      </c>
      <c r="T58" s="155" t="s">
        <v>328</v>
      </c>
      <c r="U58" s="155" t="s">
        <v>61</v>
      </c>
      <c r="V58" s="155" t="s">
        <v>61</v>
      </c>
      <c r="W58" s="155" t="s">
        <v>61</v>
      </c>
      <c r="X58" s="155" t="s">
        <v>328</v>
      </c>
      <c r="Y58" s="155" t="s">
        <v>61</v>
      </c>
      <c r="Z58" s="155" t="s">
        <v>61</v>
      </c>
      <c r="AA58" s="155" t="s">
        <v>61</v>
      </c>
      <c r="AB58" s="155" t="s">
        <v>328</v>
      </c>
      <c r="AC58" s="155" t="s">
        <v>328</v>
      </c>
    </row>
    <row r="59" spans="1:29" ht="29.1" customHeight="1" x14ac:dyDescent="0.25">
      <c r="A59" s="157" t="s">
        <v>27</v>
      </c>
      <c r="B59" s="158" t="s">
        <v>554</v>
      </c>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c r="AC59" s="155"/>
    </row>
    <row r="60" spans="1:29" ht="15" customHeight="1" x14ac:dyDescent="0.25">
      <c r="A60" s="157" t="s">
        <v>555</v>
      </c>
      <c r="B60" s="159" t="s">
        <v>556</v>
      </c>
      <c r="C60" s="155" t="s">
        <v>441</v>
      </c>
      <c r="D60" s="155" t="s">
        <v>442</v>
      </c>
      <c r="E60" s="155" t="s">
        <v>443</v>
      </c>
      <c r="F60" s="155" t="s">
        <v>444</v>
      </c>
      <c r="G60" s="155" t="s">
        <v>328</v>
      </c>
      <c r="H60" s="155" t="s">
        <v>445</v>
      </c>
      <c r="I60" s="155" t="s">
        <v>24</v>
      </c>
      <c r="J60" s="155" t="s">
        <v>446</v>
      </c>
      <c r="K60" s="155" t="s">
        <v>24</v>
      </c>
      <c r="L60" s="155" t="s">
        <v>447</v>
      </c>
      <c r="M60" s="155" t="s">
        <v>24</v>
      </c>
      <c r="N60" s="155" t="s">
        <v>448</v>
      </c>
      <c r="O60" s="155" t="s">
        <v>24</v>
      </c>
      <c r="P60" s="155" t="s">
        <v>449</v>
      </c>
      <c r="Q60" s="155" t="s">
        <v>24</v>
      </c>
      <c r="R60" s="155" t="s">
        <v>450</v>
      </c>
      <c r="S60" s="155" t="s">
        <v>24</v>
      </c>
      <c r="T60" s="155" t="s">
        <v>451</v>
      </c>
      <c r="U60" s="155" t="s">
        <v>24</v>
      </c>
      <c r="V60" s="155" t="s">
        <v>61</v>
      </c>
      <c r="W60" s="155" t="s">
        <v>61</v>
      </c>
      <c r="X60" s="155" t="s">
        <v>452</v>
      </c>
      <c r="Y60" s="155" t="s">
        <v>24</v>
      </c>
      <c r="Z60" s="155" t="s">
        <v>61</v>
      </c>
      <c r="AA60" s="155" t="s">
        <v>61</v>
      </c>
      <c r="AB60" s="155" t="s">
        <v>453</v>
      </c>
      <c r="AC60" s="155" t="s">
        <v>444</v>
      </c>
    </row>
    <row r="61" spans="1:29" s="9" customFormat="1" ht="15" customHeight="1" x14ac:dyDescent="0.25">
      <c r="A61" s="157" t="s">
        <v>557</v>
      </c>
      <c r="B61" s="159" t="s">
        <v>558</v>
      </c>
      <c r="C61" s="155" t="s">
        <v>328</v>
      </c>
      <c r="D61" s="155" t="s">
        <v>328</v>
      </c>
      <c r="E61" s="155" t="s">
        <v>328</v>
      </c>
      <c r="F61" s="155" t="s">
        <v>328</v>
      </c>
      <c r="G61" s="155" t="s">
        <v>328</v>
      </c>
      <c r="H61" s="155" t="s">
        <v>328</v>
      </c>
      <c r="I61" s="155" t="s">
        <v>61</v>
      </c>
      <c r="J61" s="155" t="s">
        <v>328</v>
      </c>
      <c r="K61" s="155" t="s">
        <v>61</v>
      </c>
      <c r="L61" s="155" t="s">
        <v>328</v>
      </c>
      <c r="M61" s="155" t="s">
        <v>61</v>
      </c>
      <c r="N61" s="155" t="s">
        <v>328</v>
      </c>
      <c r="O61" s="155" t="s">
        <v>61</v>
      </c>
      <c r="P61" s="155" t="s">
        <v>328</v>
      </c>
      <c r="Q61" s="155" t="s">
        <v>61</v>
      </c>
      <c r="R61" s="155" t="s">
        <v>328</v>
      </c>
      <c r="S61" s="155" t="s">
        <v>61</v>
      </c>
      <c r="T61" s="155" t="s">
        <v>328</v>
      </c>
      <c r="U61" s="155" t="s">
        <v>61</v>
      </c>
      <c r="V61" s="155" t="s">
        <v>61</v>
      </c>
      <c r="W61" s="155" t="s">
        <v>61</v>
      </c>
      <c r="X61" s="155" t="s">
        <v>328</v>
      </c>
      <c r="Y61" s="155" t="s">
        <v>61</v>
      </c>
      <c r="Z61" s="155" t="s">
        <v>61</v>
      </c>
      <c r="AA61" s="155" t="s">
        <v>61</v>
      </c>
      <c r="AB61" s="155" t="s">
        <v>328</v>
      </c>
      <c r="AC61" s="155" t="s">
        <v>328</v>
      </c>
    </row>
    <row r="62" spans="1:29" s="9" customFormat="1" ht="15" customHeight="1" x14ac:dyDescent="0.25">
      <c r="A62" s="157" t="s">
        <v>559</v>
      </c>
      <c r="B62" s="159" t="s">
        <v>560</v>
      </c>
      <c r="C62" s="155" t="s">
        <v>328</v>
      </c>
      <c r="D62" s="155" t="s">
        <v>328</v>
      </c>
      <c r="E62" s="155" t="s">
        <v>328</v>
      </c>
      <c r="F62" s="155" t="s">
        <v>328</v>
      </c>
      <c r="G62" s="155" t="s">
        <v>328</v>
      </c>
      <c r="H62" s="155" t="s">
        <v>328</v>
      </c>
      <c r="I62" s="155" t="s">
        <v>61</v>
      </c>
      <c r="J62" s="155" t="s">
        <v>328</v>
      </c>
      <c r="K62" s="155" t="s">
        <v>61</v>
      </c>
      <c r="L62" s="155" t="s">
        <v>328</v>
      </c>
      <c r="M62" s="155" t="s">
        <v>61</v>
      </c>
      <c r="N62" s="155" t="s">
        <v>328</v>
      </c>
      <c r="O62" s="155" t="s">
        <v>61</v>
      </c>
      <c r="P62" s="155" t="s">
        <v>328</v>
      </c>
      <c r="Q62" s="155" t="s">
        <v>61</v>
      </c>
      <c r="R62" s="155" t="s">
        <v>328</v>
      </c>
      <c r="S62" s="155" t="s">
        <v>61</v>
      </c>
      <c r="T62" s="155" t="s">
        <v>328</v>
      </c>
      <c r="U62" s="155" t="s">
        <v>61</v>
      </c>
      <c r="V62" s="155" t="s">
        <v>61</v>
      </c>
      <c r="W62" s="155" t="s">
        <v>61</v>
      </c>
      <c r="X62" s="155" t="s">
        <v>328</v>
      </c>
      <c r="Y62" s="155" t="s">
        <v>61</v>
      </c>
      <c r="Z62" s="155" t="s">
        <v>61</v>
      </c>
      <c r="AA62" s="155" t="s">
        <v>61</v>
      </c>
      <c r="AB62" s="155" t="s">
        <v>328</v>
      </c>
      <c r="AC62" s="155" t="s">
        <v>328</v>
      </c>
    </row>
    <row r="63" spans="1:29" s="9" customFormat="1" ht="15" customHeight="1" x14ac:dyDescent="0.25">
      <c r="A63" s="157" t="s">
        <v>561</v>
      </c>
      <c r="B63" s="159" t="s">
        <v>562</v>
      </c>
      <c r="C63" s="155" t="s">
        <v>328</v>
      </c>
      <c r="D63" s="155" t="s">
        <v>328</v>
      </c>
      <c r="E63" s="155" t="s">
        <v>328</v>
      </c>
      <c r="F63" s="155" t="s">
        <v>328</v>
      </c>
      <c r="G63" s="155" t="s">
        <v>328</v>
      </c>
      <c r="H63" s="155" t="s">
        <v>328</v>
      </c>
      <c r="I63" s="155" t="s">
        <v>61</v>
      </c>
      <c r="J63" s="155" t="s">
        <v>328</v>
      </c>
      <c r="K63" s="155" t="s">
        <v>61</v>
      </c>
      <c r="L63" s="155" t="s">
        <v>328</v>
      </c>
      <c r="M63" s="155" t="s">
        <v>61</v>
      </c>
      <c r="N63" s="155" t="s">
        <v>328</v>
      </c>
      <c r="O63" s="155" t="s">
        <v>61</v>
      </c>
      <c r="P63" s="155" t="s">
        <v>328</v>
      </c>
      <c r="Q63" s="155" t="s">
        <v>61</v>
      </c>
      <c r="R63" s="155" t="s">
        <v>328</v>
      </c>
      <c r="S63" s="155" t="s">
        <v>61</v>
      </c>
      <c r="T63" s="155" t="s">
        <v>328</v>
      </c>
      <c r="U63" s="155" t="s">
        <v>61</v>
      </c>
      <c r="V63" s="155" t="s">
        <v>61</v>
      </c>
      <c r="W63" s="155" t="s">
        <v>61</v>
      </c>
      <c r="X63" s="155" t="s">
        <v>328</v>
      </c>
      <c r="Y63" s="155" t="s">
        <v>61</v>
      </c>
      <c r="Z63" s="155" t="s">
        <v>61</v>
      </c>
      <c r="AA63" s="155" t="s">
        <v>61</v>
      </c>
      <c r="AB63" s="155" t="s">
        <v>328</v>
      </c>
      <c r="AC63" s="155" t="s">
        <v>328</v>
      </c>
    </row>
    <row r="64" spans="1:29" s="9" customFormat="1" ht="15" customHeight="1" x14ac:dyDescent="0.25">
      <c r="A64" s="157" t="s">
        <v>563</v>
      </c>
      <c r="B64" s="159" t="s">
        <v>564</v>
      </c>
      <c r="C64" s="155" t="s">
        <v>328</v>
      </c>
      <c r="D64" s="155" t="s">
        <v>328</v>
      </c>
      <c r="E64" s="155" t="s">
        <v>328</v>
      </c>
      <c r="F64" s="155" t="s">
        <v>328</v>
      </c>
      <c r="G64" s="155" t="s">
        <v>328</v>
      </c>
      <c r="H64" s="155" t="s">
        <v>328</v>
      </c>
      <c r="I64" s="155" t="s">
        <v>61</v>
      </c>
      <c r="J64" s="155" t="s">
        <v>328</v>
      </c>
      <c r="K64" s="155" t="s">
        <v>61</v>
      </c>
      <c r="L64" s="155" t="s">
        <v>328</v>
      </c>
      <c r="M64" s="155" t="s">
        <v>61</v>
      </c>
      <c r="N64" s="155" t="s">
        <v>328</v>
      </c>
      <c r="O64" s="155" t="s">
        <v>61</v>
      </c>
      <c r="P64" s="155" t="s">
        <v>328</v>
      </c>
      <c r="Q64" s="155" t="s">
        <v>61</v>
      </c>
      <c r="R64" s="155" t="s">
        <v>328</v>
      </c>
      <c r="S64" s="155" t="s">
        <v>61</v>
      </c>
      <c r="T64" s="155" t="s">
        <v>328</v>
      </c>
      <c r="U64" s="155" t="s">
        <v>61</v>
      </c>
      <c r="V64" s="155" t="s">
        <v>61</v>
      </c>
      <c r="W64" s="155" t="s">
        <v>61</v>
      </c>
      <c r="X64" s="155" t="s">
        <v>328</v>
      </c>
      <c r="Y64" s="155" t="s">
        <v>61</v>
      </c>
      <c r="Z64" s="155" t="s">
        <v>61</v>
      </c>
      <c r="AA64" s="155" t="s">
        <v>61</v>
      </c>
      <c r="AB64" s="155" t="s">
        <v>328</v>
      </c>
      <c r="AC64" s="155" t="s">
        <v>328</v>
      </c>
    </row>
    <row r="65" spans="1:29" s="9" customFormat="1" ht="15" customHeight="1" x14ac:dyDescent="0.25">
      <c r="A65" s="157" t="s">
        <v>565</v>
      </c>
      <c r="B65" s="159" t="s">
        <v>520</v>
      </c>
      <c r="C65" s="155" t="s">
        <v>328</v>
      </c>
      <c r="D65" s="155" t="s">
        <v>328</v>
      </c>
      <c r="E65" s="155" t="s">
        <v>328</v>
      </c>
      <c r="F65" s="155" t="s">
        <v>328</v>
      </c>
      <c r="G65" s="155" t="s">
        <v>328</v>
      </c>
      <c r="H65" s="155" t="s">
        <v>328</v>
      </c>
      <c r="I65" s="155" t="s">
        <v>61</v>
      </c>
      <c r="J65" s="155" t="s">
        <v>328</v>
      </c>
      <c r="K65" s="155" t="s">
        <v>61</v>
      </c>
      <c r="L65" s="155" t="s">
        <v>328</v>
      </c>
      <c r="M65" s="155" t="s">
        <v>61</v>
      </c>
      <c r="N65" s="155" t="s">
        <v>328</v>
      </c>
      <c r="O65" s="155" t="s">
        <v>61</v>
      </c>
      <c r="P65" s="155" t="s">
        <v>328</v>
      </c>
      <c r="Q65" s="155" t="s">
        <v>61</v>
      </c>
      <c r="R65" s="155" t="s">
        <v>328</v>
      </c>
      <c r="S65" s="155" t="s">
        <v>61</v>
      </c>
      <c r="T65" s="155" t="s">
        <v>328</v>
      </c>
      <c r="U65" s="155" t="s">
        <v>61</v>
      </c>
      <c r="V65" s="155" t="s">
        <v>61</v>
      </c>
      <c r="W65" s="155" t="s">
        <v>61</v>
      </c>
      <c r="X65" s="155" t="s">
        <v>328</v>
      </c>
      <c r="Y65" s="155" t="s">
        <v>61</v>
      </c>
      <c r="Z65" s="155" t="s">
        <v>61</v>
      </c>
      <c r="AA65" s="155" t="s">
        <v>61</v>
      </c>
      <c r="AB65" s="155" t="s">
        <v>328</v>
      </c>
      <c r="AC65" s="155" t="s">
        <v>328</v>
      </c>
    </row>
    <row r="66" spans="1:29" s="9" customFormat="1" ht="15" customHeight="1" x14ac:dyDescent="0.25">
      <c r="A66" s="157" t="s">
        <v>566</v>
      </c>
      <c r="B66" s="159" t="s">
        <v>522</v>
      </c>
      <c r="C66" s="155" t="s">
        <v>328</v>
      </c>
      <c r="D66" s="155" t="s">
        <v>328</v>
      </c>
      <c r="E66" s="155" t="s">
        <v>328</v>
      </c>
      <c r="F66" s="155" t="s">
        <v>328</v>
      </c>
      <c r="G66" s="155" t="s">
        <v>328</v>
      </c>
      <c r="H66" s="155" t="s">
        <v>328</v>
      </c>
      <c r="I66" s="155" t="s">
        <v>61</v>
      </c>
      <c r="J66" s="155" t="s">
        <v>328</v>
      </c>
      <c r="K66" s="155" t="s">
        <v>61</v>
      </c>
      <c r="L66" s="155" t="s">
        <v>328</v>
      </c>
      <c r="M66" s="155" t="s">
        <v>61</v>
      </c>
      <c r="N66" s="155" t="s">
        <v>328</v>
      </c>
      <c r="O66" s="155" t="s">
        <v>61</v>
      </c>
      <c r="P66" s="155" t="s">
        <v>328</v>
      </c>
      <c r="Q66" s="155" t="s">
        <v>61</v>
      </c>
      <c r="R66" s="155" t="s">
        <v>328</v>
      </c>
      <c r="S66" s="155" t="s">
        <v>61</v>
      </c>
      <c r="T66" s="155" t="s">
        <v>328</v>
      </c>
      <c r="U66" s="155" t="s">
        <v>61</v>
      </c>
      <c r="V66" s="155" t="s">
        <v>61</v>
      </c>
      <c r="W66" s="155" t="s">
        <v>61</v>
      </c>
      <c r="X66" s="155" t="s">
        <v>328</v>
      </c>
      <c r="Y66" s="155" t="s">
        <v>61</v>
      </c>
      <c r="Z66" s="155" t="s">
        <v>61</v>
      </c>
      <c r="AA66" s="155" t="s">
        <v>61</v>
      </c>
      <c r="AB66" s="155" t="s">
        <v>328</v>
      </c>
      <c r="AC66" s="155" t="s">
        <v>328</v>
      </c>
    </row>
    <row r="67" spans="1:29" s="9" customFormat="1" ht="15" customHeight="1" x14ac:dyDescent="0.25">
      <c r="A67" s="157" t="s">
        <v>567</v>
      </c>
      <c r="B67" s="159" t="s">
        <v>524</v>
      </c>
      <c r="C67" s="155" t="s">
        <v>540</v>
      </c>
      <c r="D67" s="155" t="s">
        <v>541</v>
      </c>
      <c r="E67" s="155" t="s">
        <v>542</v>
      </c>
      <c r="F67" s="155" t="s">
        <v>543</v>
      </c>
      <c r="G67" s="155" t="s">
        <v>328</v>
      </c>
      <c r="H67" s="155" t="s">
        <v>544</v>
      </c>
      <c r="I67" s="155" t="s">
        <v>24</v>
      </c>
      <c r="J67" s="155" t="s">
        <v>545</v>
      </c>
      <c r="K67" s="155" t="s">
        <v>24</v>
      </c>
      <c r="L67" s="155" t="s">
        <v>546</v>
      </c>
      <c r="M67" s="155" t="s">
        <v>24</v>
      </c>
      <c r="N67" s="155" t="s">
        <v>547</v>
      </c>
      <c r="O67" s="155" t="s">
        <v>24</v>
      </c>
      <c r="P67" s="155" t="s">
        <v>548</v>
      </c>
      <c r="Q67" s="155" t="s">
        <v>24</v>
      </c>
      <c r="R67" s="155" t="s">
        <v>549</v>
      </c>
      <c r="S67" s="155" t="s">
        <v>24</v>
      </c>
      <c r="T67" s="155" t="s">
        <v>549</v>
      </c>
      <c r="U67" s="155" t="s">
        <v>24</v>
      </c>
      <c r="V67" s="155" t="s">
        <v>61</v>
      </c>
      <c r="W67" s="155" t="s">
        <v>61</v>
      </c>
      <c r="X67" s="155" t="s">
        <v>550</v>
      </c>
      <c r="Y67" s="155" t="s">
        <v>24</v>
      </c>
      <c r="Z67" s="155" t="s">
        <v>61</v>
      </c>
      <c r="AA67" s="155" t="s">
        <v>61</v>
      </c>
      <c r="AB67" s="155" t="s">
        <v>551</v>
      </c>
      <c r="AC67" s="155" t="s">
        <v>543</v>
      </c>
    </row>
    <row r="68" spans="1:29" s="9" customFormat="1" ht="15" customHeight="1" x14ac:dyDescent="0.25">
      <c r="A68" s="157" t="s">
        <v>568</v>
      </c>
      <c r="B68" s="159" t="s">
        <v>526</v>
      </c>
      <c r="C68" s="155" t="s">
        <v>328</v>
      </c>
      <c r="D68" s="155" t="s">
        <v>328</v>
      </c>
      <c r="E68" s="155" t="s">
        <v>328</v>
      </c>
      <c r="F68" s="155" t="s">
        <v>328</v>
      </c>
      <c r="G68" s="155" t="s">
        <v>328</v>
      </c>
      <c r="H68" s="155" t="s">
        <v>328</v>
      </c>
      <c r="I68" s="155" t="s">
        <v>61</v>
      </c>
      <c r="J68" s="155" t="s">
        <v>328</v>
      </c>
      <c r="K68" s="155" t="s">
        <v>61</v>
      </c>
      <c r="L68" s="155" t="s">
        <v>328</v>
      </c>
      <c r="M68" s="155" t="s">
        <v>61</v>
      </c>
      <c r="N68" s="155" t="s">
        <v>328</v>
      </c>
      <c r="O68" s="155" t="s">
        <v>61</v>
      </c>
      <c r="P68" s="155" t="s">
        <v>328</v>
      </c>
      <c r="Q68" s="155" t="s">
        <v>61</v>
      </c>
      <c r="R68" s="155" t="s">
        <v>328</v>
      </c>
      <c r="S68" s="155" t="s">
        <v>61</v>
      </c>
      <c r="T68" s="155" t="s">
        <v>328</v>
      </c>
      <c r="U68" s="155" t="s">
        <v>61</v>
      </c>
      <c r="V68" s="155" t="s">
        <v>61</v>
      </c>
      <c r="W68" s="155" t="s">
        <v>61</v>
      </c>
      <c r="X68" s="155" t="s">
        <v>328</v>
      </c>
      <c r="Y68" s="155" t="s">
        <v>61</v>
      </c>
      <c r="Z68" s="155" t="s">
        <v>61</v>
      </c>
      <c r="AA68" s="155" t="s">
        <v>61</v>
      </c>
      <c r="AB68" s="155" t="s">
        <v>328</v>
      </c>
      <c r="AC68" s="155" t="s">
        <v>328</v>
      </c>
    </row>
    <row r="69" spans="1:29" s="9" customFormat="1" ht="15" customHeight="1" x14ac:dyDescent="0.25">
      <c r="A69" s="157" t="s">
        <v>569</v>
      </c>
      <c r="B69" s="159" t="s">
        <v>528</v>
      </c>
      <c r="C69" s="155" t="s">
        <v>328</v>
      </c>
      <c r="D69" s="155" t="s">
        <v>328</v>
      </c>
      <c r="E69" s="155" t="s">
        <v>328</v>
      </c>
      <c r="F69" s="155" t="s">
        <v>328</v>
      </c>
      <c r="G69" s="155" t="s">
        <v>328</v>
      </c>
      <c r="H69" s="155" t="s">
        <v>328</v>
      </c>
      <c r="I69" s="155" t="s">
        <v>61</v>
      </c>
      <c r="J69" s="155" t="s">
        <v>328</v>
      </c>
      <c r="K69" s="155" t="s">
        <v>61</v>
      </c>
      <c r="L69" s="155" t="s">
        <v>328</v>
      </c>
      <c r="M69" s="155" t="s">
        <v>61</v>
      </c>
      <c r="N69" s="155" t="s">
        <v>328</v>
      </c>
      <c r="O69" s="155" t="s">
        <v>61</v>
      </c>
      <c r="P69" s="155" t="s">
        <v>328</v>
      </c>
      <c r="Q69" s="155" t="s">
        <v>61</v>
      </c>
      <c r="R69" s="155" t="s">
        <v>328</v>
      </c>
      <c r="S69" s="155" t="s">
        <v>61</v>
      </c>
      <c r="T69" s="155" t="s">
        <v>328</v>
      </c>
      <c r="U69" s="155" t="s">
        <v>61</v>
      </c>
      <c r="V69" s="155" t="s">
        <v>61</v>
      </c>
      <c r="W69" s="155" t="s">
        <v>61</v>
      </c>
      <c r="X69" s="155" t="s">
        <v>328</v>
      </c>
      <c r="Y69" s="155" t="s">
        <v>61</v>
      </c>
      <c r="Z69" s="155" t="s">
        <v>61</v>
      </c>
      <c r="AA69" s="155" t="s">
        <v>61</v>
      </c>
      <c r="AB69" s="155" t="s">
        <v>328</v>
      </c>
      <c r="AC69" s="155" t="s">
        <v>328</v>
      </c>
    </row>
    <row r="70" spans="1:29" s="9" customFormat="1" ht="44.1" customHeight="1" x14ac:dyDescent="0.25">
      <c r="A70" s="157" t="s">
        <v>30</v>
      </c>
      <c r="B70" s="159" t="s">
        <v>570</v>
      </c>
      <c r="C70" s="155" t="s">
        <v>328</v>
      </c>
      <c r="D70" s="155" t="s">
        <v>328</v>
      </c>
      <c r="E70" s="155" t="s">
        <v>328</v>
      </c>
      <c r="F70" s="155" t="s">
        <v>328</v>
      </c>
      <c r="G70" s="155" t="s">
        <v>328</v>
      </c>
      <c r="H70" s="155" t="s">
        <v>328</v>
      </c>
      <c r="I70" s="155" t="s">
        <v>61</v>
      </c>
      <c r="J70" s="155" t="s">
        <v>328</v>
      </c>
      <c r="K70" s="155" t="s">
        <v>61</v>
      </c>
      <c r="L70" s="155" t="s">
        <v>328</v>
      </c>
      <c r="M70" s="155" t="s">
        <v>61</v>
      </c>
      <c r="N70" s="155" t="s">
        <v>328</v>
      </c>
      <c r="O70" s="155" t="s">
        <v>61</v>
      </c>
      <c r="P70" s="155" t="s">
        <v>328</v>
      </c>
      <c r="Q70" s="155" t="s">
        <v>61</v>
      </c>
      <c r="R70" s="155" t="s">
        <v>328</v>
      </c>
      <c r="S70" s="155" t="s">
        <v>61</v>
      </c>
      <c r="T70" s="155" t="s">
        <v>328</v>
      </c>
      <c r="U70" s="155" t="s">
        <v>61</v>
      </c>
      <c r="V70" s="155" t="s">
        <v>61</v>
      </c>
      <c r="W70" s="155" t="s">
        <v>61</v>
      </c>
      <c r="X70" s="155" t="s">
        <v>328</v>
      </c>
      <c r="Y70" s="155" t="s">
        <v>61</v>
      </c>
      <c r="Z70" s="155" t="s">
        <v>61</v>
      </c>
      <c r="AA70" s="155" t="s">
        <v>61</v>
      </c>
      <c r="AB70" s="155" t="s">
        <v>328</v>
      </c>
      <c r="AC70" s="155" t="s">
        <v>328</v>
      </c>
    </row>
    <row r="71" spans="1:29" s="9" customFormat="1" ht="15" customHeight="1" x14ac:dyDescent="0.25">
      <c r="A71" s="157" t="s">
        <v>33</v>
      </c>
      <c r="B71" s="158" t="s">
        <v>571</v>
      </c>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c r="AC71" s="155"/>
    </row>
    <row r="72" spans="1:29" s="9" customFormat="1" ht="15" customHeight="1" x14ac:dyDescent="0.25">
      <c r="A72" s="157" t="s">
        <v>572</v>
      </c>
      <c r="B72" s="159" t="s">
        <v>531</v>
      </c>
      <c r="C72" s="155" t="s">
        <v>328</v>
      </c>
      <c r="D72" s="155" t="s">
        <v>328</v>
      </c>
      <c r="E72" s="155" t="s">
        <v>328</v>
      </c>
      <c r="F72" s="155" t="s">
        <v>328</v>
      </c>
      <c r="G72" s="155" t="s">
        <v>328</v>
      </c>
      <c r="H72" s="155" t="s">
        <v>328</v>
      </c>
      <c r="I72" s="155" t="s">
        <v>61</v>
      </c>
      <c r="J72" s="155" t="s">
        <v>328</v>
      </c>
      <c r="K72" s="155" t="s">
        <v>61</v>
      </c>
      <c r="L72" s="155" t="s">
        <v>328</v>
      </c>
      <c r="M72" s="155" t="s">
        <v>61</v>
      </c>
      <c r="N72" s="155" t="s">
        <v>328</v>
      </c>
      <c r="O72" s="155" t="s">
        <v>61</v>
      </c>
      <c r="P72" s="155" t="s">
        <v>328</v>
      </c>
      <c r="Q72" s="155" t="s">
        <v>61</v>
      </c>
      <c r="R72" s="155" t="s">
        <v>328</v>
      </c>
      <c r="S72" s="155" t="s">
        <v>61</v>
      </c>
      <c r="T72" s="155" t="s">
        <v>328</v>
      </c>
      <c r="U72" s="155" t="s">
        <v>61</v>
      </c>
      <c r="V72" s="155" t="s">
        <v>61</v>
      </c>
      <c r="W72" s="155" t="s">
        <v>61</v>
      </c>
      <c r="X72" s="155" t="s">
        <v>328</v>
      </c>
      <c r="Y72" s="155" t="s">
        <v>61</v>
      </c>
      <c r="Z72" s="155" t="s">
        <v>61</v>
      </c>
      <c r="AA72" s="155" t="s">
        <v>61</v>
      </c>
      <c r="AB72" s="155" t="s">
        <v>328</v>
      </c>
      <c r="AC72" s="155" t="s">
        <v>328</v>
      </c>
    </row>
    <row r="73" spans="1:29" s="9" customFormat="1" ht="29.1" customHeight="1" x14ac:dyDescent="0.25">
      <c r="A73" s="157" t="s">
        <v>573</v>
      </c>
      <c r="B73" s="159" t="s">
        <v>510</v>
      </c>
      <c r="C73" s="155" t="s">
        <v>328</v>
      </c>
      <c r="D73" s="155" t="s">
        <v>328</v>
      </c>
      <c r="E73" s="155" t="s">
        <v>328</v>
      </c>
      <c r="F73" s="155" t="s">
        <v>328</v>
      </c>
      <c r="G73" s="155" t="s">
        <v>328</v>
      </c>
      <c r="H73" s="155" t="s">
        <v>328</v>
      </c>
      <c r="I73" s="155" t="s">
        <v>61</v>
      </c>
      <c r="J73" s="155" t="s">
        <v>328</v>
      </c>
      <c r="K73" s="155" t="s">
        <v>61</v>
      </c>
      <c r="L73" s="155" t="s">
        <v>328</v>
      </c>
      <c r="M73" s="155" t="s">
        <v>61</v>
      </c>
      <c r="N73" s="155" t="s">
        <v>328</v>
      </c>
      <c r="O73" s="155" t="s">
        <v>61</v>
      </c>
      <c r="P73" s="155" t="s">
        <v>328</v>
      </c>
      <c r="Q73" s="155" t="s">
        <v>61</v>
      </c>
      <c r="R73" s="155" t="s">
        <v>328</v>
      </c>
      <c r="S73" s="155" t="s">
        <v>61</v>
      </c>
      <c r="T73" s="155" t="s">
        <v>328</v>
      </c>
      <c r="U73" s="155" t="s">
        <v>61</v>
      </c>
      <c r="V73" s="155" t="s">
        <v>61</v>
      </c>
      <c r="W73" s="155" t="s">
        <v>61</v>
      </c>
      <c r="X73" s="155" t="s">
        <v>328</v>
      </c>
      <c r="Y73" s="155" t="s">
        <v>61</v>
      </c>
      <c r="Z73" s="155" t="s">
        <v>61</v>
      </c>
      <c r="AA73" s="155" t="s">
        <v>61</v>
      </c>
      <c r="AB73" s="155" t="s">
        <v>328</v>
      </c>
      <c r="AC73" s="155" t="s">
        <v>328</v>
      </c>
    </row>
    <row r="74" spans="1:29" s="9" customFormat="1" ht="15" customHeight="1" x14ac:dyDescent="0.25">
      <c r="A74" s="157" t="s">
        <v>574</v>
      </c>
      <c r="B74" s="159" t="s">
        <v>512</v>
      </c>
      <c r="C74" s="155" t="s">
        <v>328</v>
      </c>
      <c r="D74" s="155" t="s">
        <v>328</v>
      </c>
      <c r="E74" s="155" t="s">
        <v>328</v>
      </c>
      <c r="F74" s="155" t="s">
        <v>328</v>
      </c>
      <c r="G74" s="155" t="s">
        <v>328</v>
      </c>
      <c r="H74" s="155" t="s">
        <v>328</v>
      </c>
      <c r="I74" s="155" t="s">
        <v>61</v>
      </c>
      <c r="J74" s="155" t="s">
        <v>328</v>
      </c>
      <c r="K74" s="155" t="s">
        <v>61</v>
      </c>
      <c r="L74" s="155" t="s">
        <v>328</v>
      </c>
      <c r="M74" s="155" t="s">
        <v>61</v>
      </c>
      <c r="N74" s="155" t="s">
        <v>328</v>
      </c>
      <c r="O74" s="155" t="s">
        <v>61</v>
      </c>
      <c r="P74" s="155" t="s">
        <v>328</v>
      </c>
      <c r="Q74" s="155" t="s">
        <v>61</v>
      </c>
      <c r="R74" s="155" t="s">
        <v>328</v>
      </c>
      <c r="S74" s="155" t="s">
        <v>61</v>
      </c>
      <c r="T74" s="155" t="s">
        <v>328</v>
      </c>
      <c r="U74" s="155" t="s">
        <v>61</v>
      </c>
      <c r="V74" s="155" t="s">
        <v>61</v>
      </c>
      <c r="W74" s="155" t="s">
        <v>61</v>
      </c>
      <c r="X74" s="155" t="s">
        <v>328</v>
      </c>
      <c r="Y74" s="155" t="s">
        <v>61</v>
      </c>
      <c r="Z74" s="155" t="s">
        <v>61</v>
      </c>
      <c r="AA74" s="155" t="s">
        <v>61</v>
      </c>
      <c r="AB74" s="155" t="s">
        <v>328</v>
      </c>
      <c r="AC74" s="155" t="s">
        <v>328</v>
      </c>
    </row>
    <row r="75" spans="1:29" s="9" customFormat="1" ht="15" customHeight="1" x14ac:dyDescent="0.25">
      <c r="A75" s="157" t="s">
        <v>575</v>
      </c>
      <c r="B75" s="159" t="s">
        <v>576</v>
      </c>
      <c r="C75" s="155" t="s">
        <v>328</v>
      </c>
      <c r="D75" s="155" t="s">
        <v>328</v>
      </c>
      <c r="E75" s="155" t="s">
        <v>328</v>
      </c>
      <c r="F75" s="155" t="s">
        <v>328</v>
      </c>
      <c r="G75" s="155" t="s">
        <v>328</v>
      </c>
      <c r="H75" s="155" t="s">
        <v>328</v>
      </c>
      <c r="I75" s="155" t="s">
        <v>61</v>
      </c>
      <c r="J75" s="155" t="s">
        <v>328</v>
      </c>
      <c r="K75" s="155" t="s">
        <v>61</v>
      </c>
      <c r="L75" s="155" t="s">
        <v>328</v>
      </c>
      <c r="M75" s="155" t="s">
        <v>61</v>
      </c>
      <c r="N75" s="155" t="s">
        <v>328</v>
      </c>
      <c r="O75" s="155" t="s">
        <v>61</v>
      </c>
      <c r="P75" s="155" t="s">
        <v>328</v>
      </c>
      <c r="Q75" s="155" t="s">
        <v>61</v>
      </c>
      <c r="R75" s="155" t="s">
        <v>328</v>
      </c>
      <c r="S75" s="155" t="s">
        <v>61</v>
      </c>
      <c r="T75" s="155" t="s">
        <v>328</v>
      </c>
      <c r="U75" s="155" t="s">
        <v>61</v>
      </c>
      <c r="V75" s="155" t="s">
        <v>61</v>
      </c>
      <c r="W75" s="155" t="s">
        <v>61</v>
      </c>
      <c r="X75" s="155" t="s">
        <v>328</v>
      </c>
      <c r="Y75" s="155" t="s">
        <v>61</v>
      </c>
      <c r="Z75" s="155" t="s">
        <v>61</v>
      </c>
      <c r="AA75" s="155" t="s">
        <v>61</v>
      </c>
      <c r="AB75" s="155" t="s">
        <v>328</v>
      </c>
      <c r="AC75" s="155" t="s">
        <v>328</v>
      </c>
    </row>
    <row r="76" spans="1:29" s="9" customFormat="1" ht="15" customHeight="1" x14ac:dyDescent="0.25">
      <c r="A76" s="157" t="s">
        <v>577</v>
      </c>
      <c r="B76" s="159" t="s">
        <v>520</v>
      </c>
      <c r="C76" s="155" t="s">
        <v>328</v>
      </c>
      <c r="D76" s="155" t="s">
        <v>328</v>
      </c>
      <c r="E76" s="155" t="s">
        <v>328</v>
      </c>
      <c r="F76" s="155" t="s">
        <v>328</v>
      </c>
      <c r="G76" s="155" t="s">
        <v>328</v>
      </c>
      <c r="H76" s="155" t="s">
        <v>328</v>
      </c>
      <c r="I76" s="155" t="s">
        <v>61</v>
      </c>
      <c r="J76" s="155" t="s">
        <v>328</v>
      </c>
      <c r="K76" s="155" t="s">
        <v>61</v>
      </c>
      <c r="L76" s="155" t="s">
        <v>328</v>
      </c>
      <c r="M76" s="155" t="s">
        <v>61</v>
      </c>
      <c r="N76" s="155" t="s">
        <v>328</v>
      </c>
      <c r="O76" s="155" t="s">
        <v>61</v>
      </c>
      <c r="P76" s="155" t="s">
        <v>328</v>
      </c>
      <c r="Q76" s="155" t="s">
        <v>61</v>
      </c>
      <c r="R76" s="155" t="s">
        <v>328</v>
      </c>
      <c r="S76" s="155" t="s">
        <v>61</v>
      </c>
      <c r="T76" s="155" t="s">
        <v>328</v>
      </c>
      <c r="U76" s="155" t="s">
        <v>61</v>
      </c>
      <c r="V76" s="155" t="s">
        <v>61</v>
      </c>
      <c r="W76" s="155" t="s">
        <v>61</v>
      </c>
      <c r="X76" s="155" t="s">
        <v>328</v>
      </c>
      <c r="Y76" s="155" t="s">
        <v>61</v>
      </c>
      <c r="Z76" s="155" t="s">
        <v>61</v>
      </c>
      <c r="AA76" s="155" t="s">
        <v>61</v>
      </c>
      <c r="AB76" s="155" t="s">
        <v>328</v>
      </c>
      <c r="AC76" s="155" t="s">
        <v>328</v>
      </c>
    </row>
    <row r="77" spans="1:29" s="9" customFormat="1" ht="15" customHeight="1" x14ac:dyDescent="0.25">
      <c r="A77" s="157" t="s">
        <v>578</v>
      </c>
      <c r="B77" s="159" t="s">
        <v>522</v>
      </c>
      <c r="C77" s="155" t="s">
        <v>328</v>
      </c>
      <c r="D77" s="155" t="s">
        <v>328</v>
      </c>
      <c r="E77" s="155" t="s">
        <v>328</v>
      </c>
      <c r="F77" s="155" t="s">
        <v>328</v>
      </c>
      <c r="G77" s="155" t="s">
        <v>328</v>
      </c>
      <c r="H77" s="155" t="s">
        <v>328</v>
      </c>
      <c r="I77" s="155" t="s">
        <v>61</v>
      </c>
      <c r="J77" s="155" t="s">
        <v>328</v>
      </c>
      <c r="K77" s="155" t="s">
        <v>61</v>
      </c>
      <c r="L77" s="155" t="s">
        <v>328</v>
      </c>
      <c r="M77" s="155" t="s">
        <v>61</v>
      </c>
      <c r="N77" s="155" t="s">
        <v>328</v>
      </c>
      <c r="O77" s="155" t="s">
        <v>61</v>
      </c>
      <c r="P77" s="155" t="s">
        <v>328</v>
      </c>
      <c r="Q77" s="155" t="s">
        <v>61</v>
      </c>
      <c r="R77" s="155" t="s">
        <v>328</v>
      </c>
      <c r="S77" s="155" t="s">
        <v>61</v>
      </c>
      <c r="T77" s="155" t="s">
        <v>328</v>
      </c>
      <c r="U77" s="155" t="s">
        <v>61</v>
      </c>
      <c r="V77" s="155" t="s">
        <v>61</v>
      </c>
      <c r="W77" s="155" t="s">
        <v>61</v>
      </c>
      <c r="X77" s="155" t="s">
        <v>328</v>
      </c>
      <c r="Y77" s="155" t="s">
        <v>61</v>
      </c>
      <c r="Z77" s="155" t="s">
        <v>61</v>
      </c>
      <c r="AA77" s="155" t="s">
        <v>61</v>
      </c>
      <c r="AB77" s="155" t="s">
        <v>328</v>
      </c>
      <c r="AC77" s="155" t="s">
        <v>328</v>
      </c>
    </row>
    <row r="78" spans="1:29" s="9" customFormat="1" ht="15" customHeight="1" x14ac:dyDescent="0.25">
      <c r="A78" s="157" t="s">
        <v>579</v>
      </c>
      <c r="B78" s="159" t="s">
        <v>524</v>
      </c>
      <c r="C78" s="155" t="s">
        <v>328</v>
      </c>
      <c r="D78" s="155" t="s">
        <v>328</v>
      </c>
      <c r="E78" s="155" t="s">
        <v>328</v>
      </c>
      <c r="F78" s="155" t="s">
        <v>328</v>
      </c>
      <c r="G78" s="155" t="s">
        <v>328</v>
      </c>
      <c r="H78" s="155" t="s">
        <v>328</v>
      </c>
      <c r="I78" s="155" t="s">
        <v>61</v>
      </c>
      <c r="J78" s="155" t="s">
        <v>328</v>
      </c>
      <c r="K78" s="155" t="s">
        <v>61</v>
      </c>
      <c r="L78" s="155" t="s">
        <v>328</v>
      </c>
      <c r="M78" s="155" t="s">
        <v>61</v>
      </c>
      <c r="N78" s="155" t="s">
        <v>328</v>
      </c>
      <c r="O78" s="155" t="s">
        <v>61</v>
      </c>
      <c r="P78" s="155" t="s">
        <v>328</v>
      </c>
      <c r="Q78" s="155" t="s">
        <v>61</v>
      </c>
      <c r="R78" s="155" t="s">
        <v>328</v>
      </c>
      <c r="S78" s="155" t="s">
        <v>61</v>
      </c>
      <c r="T78" s="155" t="s">
        <v>328</v>
      </c>
      <c r="U78" s="155" t="s">
        <v>61</v>
      </c>
      <c r="V78" s="155" t="s">
        <v>61</v>
      </c>
      <c r="W78" s="155" t="s">
        <v>61</v>
      </c>
      <c r="X78" s="155" t="s">
        <v>328</v>
      </c>
      <c r="Y78" s="155" t="s">
        <v>61</v>
      </c>
      <c r="Z78" s="155" t="s">
        <v>61</v>
      </c>
      <c r="AA78" s="155" t="s">
        <v>61</v>
      </c>
      <c r="AB78" s="155" t="s">
        <v>328</v>
      </c>
      <c r="AC78" s="155" t="s">
        <v>328</v>
      </c>
    </row>
    <row r="79" spans="1:29" s="9" customFormat="1" ht="15" customHeight="1" x14ac:dyDescent="0.25">
      <c r="A79" s="157" t="s">
        <v>580</v>
      </c>
      <c r="B79" s="159" t="s">
        <v>526</v>
      </c>
      <c r="C79" s="155" t="s">
        <v>328</v>
      </c>
      <c r="D79" s="155" t="s">
        <v>328</v>
      </c>
      <c r="E79" s="155" t="s">
        <v>328</v>
      </c>
      <c r="F79" s="155" t="s">
        <v>328</v>
      </c>
      <c r="G79" s="155" t="s">
        <v>328</v>
      </c>
      <c r="H79" s="155" t="s">
        <v>328</v>
      </c>
      <c r="I79" s="155" t="s">
        <v>61</v>
      </c>
      <c r="J79" s="155" t="s">
        <v>328</v>
      </c>
      <c r="K79" s="155" t="s">
        <v>61</v>
      </c>
      <c r="L79" s="155" t="s">
        <v>328</v>
      </c>
      <c r="M79" s="155" t="s">
        <v>61</v>
      </c>
      <c r="N79" s="155" t="s">
        <v>328</v>
      </c>
      <c r="O79" s="155" t="s">
        <v>61</v>
      </c>
      <c r="P79" s="155" t="s">
        <v>328</v>
      </c>
      <c r="Q79" s="155" t="s">
        <v>61</v>
      </c>
      <c r="R79" s="155" t="s">
        <v>328</v>
      </c>
      <c r="S79" s="155" t="s">
        <v>61</v>
      </c>
      <c r="T79" s="155" t="s">
        <v>328</v>
      </c>
      <c r="U79" s="155" t="s">
        <v>61</v>
      </c>
      <c r="V79" s="155" t="s">
        <v>61</v>
      </c>
      <c r="W79" s="155" t="s">
        <v>61</v>
      </c>
      <c r="X79" s="155" t="s">
        <v>328</v>
      </c>
      <c r="Y79" s="155" t="s">
        <v>61</v>
      </c>
      <c r="Z79" s="155" t="s">
        <v>61</v>
      </c>
      <c r="AA79" s="155" t="s">
        <v>61</v>
      </c>
      <c r="AB79" s="155" t="s">
        <v>328</v>
      </c>
      <c r="AC79" s="155" t="s">
        <v>328</v>
      </c>
    </row>
    <row r="80" spans="1:29" s="9" customFormat="1" ht="15" customHeight="1" x14ac:dyDescent="0.25">
      <c r="A80" s="157" t="s">
        <v>581</v>
      </c>
      <c r="B80" s="159" t="s">
        <v>528</v>
      </c>
      <c r="C80" s="155" t="s">
        <v>328</v>
      </c>
      <c r="D80" s="155" t="s">
        <v>328</v>
      </c>
      <c r="E80" s="155" t="s">
        <v>328</v>
      </c>
      <c r="F80" s="155" t="s">
        <v>328</v>
      </c>
      <c r="G80" s="155" t="s">
        <v>328</v>
      </c>
      <c r="H80" s="155" t="s">
        <v>328</v>
      </c>
      <c r="I80" s="155" t="s">
        <v>61</v>
      </c>
      <c r="J80" s="155" t="s">
        <v>328</v>
      </c>
      <c r="K80" s="155" t="s">
        <v>61</v>
      </c>
      <c r="L80" s="155" t="s">
        <v>328</v>
      </c>
      <c r="M80" s="155" t="s">
        <v>61</v>
      </c>
      <c r="N80" s="155" t="s">
        <v>328</v>
      </c>
      <c r="O80" s="155" t="s">
        <v>61</v>
      </c>
      <c r="P80" s="155" t="s">
        <v>328</v>
      </c>
      <c r="Q80" s="155" t="s">
        <v>61</v>
      </c>
      <c r="R80" s="155" t="s">
        <v>328</v>
      </c>
      <c r="S80" s="155" t="s">
        <v>61</v>
      </c>
      <c r="T80" s="155" t="s">
        <v>328</v>
      </c>
      <c r="U80" s="155" t="s">
        <v>61</v>
      </c>
      <c r="V80" s="155" t="s">
        <v>61</v>
      </c>
      <c r="W80" s="155" t="s">
        <v>61</v>
      </c>
      <c r="X80" s="155" t="s">
        <v>328</v>
      </c>
      <c r="Y80" s="155" t="s">
        <v>61</v>
      </c>
      <c r="Z80" s="155" t="s">
        <v>61</v>
      </c>
      <c r="AA80" s="155" t="s">
        <v>61</v>
      </c>
      <c r="AB80" s="155" t="s">
        <v>328</v>
      </c>
      <c r="AC80" s="155" t="s">
        <v>328</v>
      </c>
    </row>
    <row r="81" spans="1:29" ht="11.1" customHeight="1" x14ac:dyDescent="0.25">
      <c r="A81" s="152"/>
      <c r="B81" s="152"/>
      <c r="C81" s="152"/>
      <c r="D81" s="152"/>
      <c r="E81" s="152"/>
      <c r="F81" s="152"/>
      <c r="G81" s="152"/>
      <c r="H81" s="152"/>
      <c r="I81" s="152"/>
      <c r="J81" s="152"/>
      <c r="K81" s="152"/>
      <c r="L81" s="152"/>
      <c r="M81" s="152"/>
      <c r="N81" s="152"/>
      <c r="O81" s="152"/>
      <c r="P81" s="152"/>
      <c r="Q81" s="152"/>
      <c r="R81" s="152"/>
      <c r="S81" s="152"/>
      <c r="T81" s="152"/>
      <c r="U81" s="152"/>
      <c r="V81" s="152"/>
      <c r="W81" s="152"/>
      <c r="X81" s="152"/>
      <c r="Y81" s="152"/>
      <c r="Z81" s="152"/>
      <c r="AA81" s="152"/>
      <c r="AB81" s="152"/>
      <c r="AC81" s="152"/>
    </row>
  </sheetData>
  <mergeCells count="30">
    <mergeCell ref="V21:W21"/>
    <mergeCell ref="X21:Y21"/>
    <mergeCell ref="Z21:AA21"/>
    <mergeCell ref="A12:U12"/>
    <mergeCell ref="A14:U14"/>
    <mergeCell ref="A15:U15"/>
    <mergeCell ref="A18:U18"/>
    <mergeCell ref="A20:A22"/>
    <mergeCell ref="B20:B22"/>
    <mergeCell ref="C20:D21"/>
    <mergeCell ref="E20:F21"/>
    <mergeCell ref="A4:U4"/>
    <mergeCell ref="A6:U6"/>
    <mergeCell ref="A8:U8"/>
    <mergeCell ref="A9:U9"/>
    <mergeCell ref="A11:U11"/>
    <mergeCell ref="G20:G22"/>
    <mergeCell ref="H20:K20"/>
    <mergeCell ref="L20:O20"/>
    <mergeCell ref="P20:S20"/>
    <mergeCell ref="H21:I21"/>
    <mergeCell ref="J21:K21"/>
    <mergeCell ref="L21:M21"/>
    <mergeCell ref="N21:O21"/>
    <mergeCell ref="P21:Q21"/>
    <mergeCell ref="R21:S21"/>
    <mergeCell ref="T20:W20"/>
    <mergeCell ref="X20:AA20"/>
    <mergeCell ref="AB20:AC21"/>
    <mergeCell ref="T21:U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O4" workbookViewId="0">
      <selection activeCell="AS35" sqref="AS35"/>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161" t="s">
        <v>3</v>
      </c>
      <c r="B5" s="161"/>
      <c r="C5" s="161"/>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c r="AS5" s="161"/>
      <c r="AT5" s="161"/>
      <c r="AU5" s="161"/>
      <c r="AV5" s="161"/>
      <c r="AW5" s="161"/>
      <c r="AX5" s="161"/>
      <c r="AY5" s="161"/>
      <c r="AZ5" s="161"/>
    </row>
    <row r="7" spans="1:52" ht="18.75" x14ac:dyDescent="0.3">
      <c r="A7" s="162" t="s">
        <v>4</v>
      </c>
      <c r="B7" s="162"/>
      <c r="C7" s="162"/>
      <c r="D7" s="162"/>
      <c r="E7" s="162"/>
      <c r="F7" s="162"/>
      <c r="G7" s="162"/>
      <c r="H7" s="162"/>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c r="AS7" s="162"/>
      <c r="AT7" s="162"/>
      <c r="AU7" s="162"/>
      <c r="AV7" s="162"/>
      <c r="AW7" s="162"/>
      <c r="AX7" s="162"/>
      <c r="AY7" s="162"/>
      <c r="AZ7" s="162"/>
    </row>
    <row r="9" spans="1:52" ht="15.75" x14ac:dyDescent="0.25">
      <c r="A9" s="161" t="s">
        <v>5</v>
      </c>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c r="AX9" s="161"/>
      <c r="AY9" s="161"/>
      <c r="AZ9" s="161"/>
    </row>
    <row r="10" spans="1:52" ht="15.75" x14ac:dyDescent="0.25">
      <c r="A10" s="163" t="s">
        <v>6</v>
      </c>
      <c r="B10" s="163"/>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c r="AS10" s="163"/>
      <c r="AT10" s="163"/>
      <c r="AU10" s="163"/>
      <c r="AV10" s="163"/>
      <c r="AW10" s="163"/>
      <c r="AX10" s="163"/>
      <c r="AY10" s="163"/>
      <c r="AZ10" s="163"/>
    </row>
    <row r="12" spans="1:52" ht="15.75" x14ac:dyDescent="0.25">
      <c r="A12" s="161" t="s">
        <v>7</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1"/>
      <c r="AX12" s="161"/>
      <c r="AY12" s="161"/>
      <c r="AZ12" s="161"/>
    </row>
    <row r="13" spans="1:52" ht="15.75" x14ac:dyDescent="0.25">
      <c r="A13" s="163" t="s">
        <v>8</v>
      </c>
      <c r="B13" s="163"/>
      <c r="C13" s="163"/>
      <c r="D13" s="163"/>
      <c r="E13" s="163"/>
      <c r="F13" s="163"/>
      <c r="G13" s="163"/>
      <c r="H13" s="163"/>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c r="AS13" s="163"/>
      <c r="AT13" s="163"/>
      <c r="AU13" s="163"/>
      <c r="AV13" s="163"/>
      <c r="AW13" s="163"/>
      <c r="AX13" s="163"/>
      <c r="AY13" s="163"/>
      <c r="AZ13" s="163"/>
    </row>
    <row r="15" spans="1:52" ht="15.75" x14ac:dyDescent="0.25">
      <c r="A15" s="164" t="s">
        <v>9</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64"/>
      <c r="AR15" s="164"/>
      <c r="AS15" s="164"/>
      <c r="AT15" s="164"/>
      <c r="AU15" s="164"/>
      <c r="AV15" s="164"/>
      <c r="AW15" s="164"/>
      <c r="AX15" s="164"/>
      <c r="AY15" s="164"/>
      <c r="AZ15" s="164"/>
    </row>
    <row r="16" spans="1:52" ht="15.75" x14ac:dyDescent="0.25">
      <c r="A16" s="163" t="s">
        <v>10</v>
      </c>
      <c r="B16" s="163"/>
      <c r="C16" s="163"/>
      <c r="D16" s="163"/>
      <c r="E16" s="163"/>
      <c r="F16" s="163"/>
      <c r="G16" s="163"/>
      <c r="H16" s="163"/>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c r="AS16" s="163"/>
      <c r="AT16" s="163"/>
      <c r="AU16" s="163"/>
      <c r="AV16" s="163"/>
      <c r="AW16" s="163"/>
      <c r="AX16" s="163"/>
      <c r="AY16" s="163"/>
      <c r="AZ16" s="163"/>
    </row>
    <row r="21" spans="1:52" ht="18.75" x14ac:dyDescent="0.3">
      <c r="A21" s="168" t="s">
        <v>582</v>
      </c>
      <c r="B21" s="168"/>
      <c r="C21" s="168"/>
      <c r="D21" s="168"/>
      <c r="E21" s="168"/>
      <c r="F21" s="168"/>
      <c r="G21" s="168"/>
      <c r="H21" s="168"/>
      <c r="I21" s="168"/>
      <c r="J21" s="168"/>
      <c r="K21" s="168"/>
      <c r="L21" s="168"/>
      <c r="M21" s="168"/>
      <c r="N21" s="168"/>
      <c r="O21" s="168"/>
      <c r="P21" s="168"/>
      <c r="Q21" s="168"/>
      <c r="R21" s="168"/>
      <c r="S21" s="168"/>
      <c r="T21" s="168"/>
      <c r="U21" s="168"/>
      <c r="V21" s="168"/>
      <c r="W21" s="168"/>
      <c r="X21" s="168"/>
      <c r="Y21" s="168"/>
      <c r="Z21" s="168"/>
      <c r="AA21" s="168"/>
      <c r="AB21" s="168"/>
      <c r="AC21" s="168"/>
      <c r="AD21" s="168"/>
      <c r="AE21" s="168"/>
      <c r="AF21" s="168"/>
      <c r="AG21" s="168"/>
      <c r="AH21" s="168"/>
      <c r="AI21" s="168"/>
      <c r="AJ21" s="168"/>
      <c r="AK21" s="168"/>
      <c r="AL21" s="168"/>
      <c r="AM21" s="168"/>
      <c r="AN21" s="168"/>
      <c r="AO21" s="168"/>
      <c r="AP21" s="168"/>
      <c r="AQ21" s="168"/>
      <c r="AR21" s="168"/>
      <c r="AS21" s="168"/>
      <c r="AT21" s="168"/>
      <c r="AU21" s="168"/>
      <c r="AV21" s="168"/>
      <c r="AW21" s="168"/>
      <c r="AX21" s="168"/>
      <c r="AY21" s="168"/>
      <c r="AZ21" s="168"/>
    </row>
    <row r="22" spans="1:52" s="27" customFormat="1" ht="15.75" x14ac:dyDescent="0.25">
      <c r="A22" s="166" t="s">
        <v>583</v>
      </c>
      <c r="B22" s="166" t="s">
        <v>584</v>
      </c>
      <c r="C22" s="166" t="s">
        <v>585</v>
      </c>
      <c r="D22" s="166" t="s">
        <v>586</v>
      </c>
      <c r="E22" s="169" t="s">
        <v>587</v>
      </c>
      <c r="F22" s="169"/>
      <c r="G22" s="169"/>
      <c r="H22" s="169"/>
      <c r="I22" s="169"/>
      <c r="J22" s="169"/>
      <c r="K22" s="169"/>
      <c r="L22" s="169"/>
      <c r="M22" s="169"/>
      <c r="N22" s="169"/>
      <c r="O22" s="169"/>
      <c r="P22" s="169"/>
      <c r="Q22" s="166" t="s">
        <v>588</v>
      </c>
      <c r="R22" s="166" t="s">
        <v>589</v>
      </c>
      <c r="S22" s="166" t="s">
        <v>590</v>
      </c>
      <c r="T22" s="166" t="s">
        <v>591</v>
      </c>
      <c r="U22" s="166" t="s">
        <v>592</v>
      </c>
      <c r="V22" s="166" t="s">
        <v>593</v>
      </c>
      <c r="W22" s="169" t="s">
        <v>594</v>
      </c>
      <c r="X22" s="169"/>
      <c r="Y22" s="166" t="s">
        <v>595</v>
      </c>
      <c r="Z22" s="166" t="s">
        <v>596</v>
      </c>
      <c r="AA22" s="166" t="s">
        <v>597</v>
      </c>
      <c r="AB22" s="166" t="s">
        <v>598</v>
      </c>
      <c r="AC22" s="166" t="s">
        <v>599</v>
      </c>
      <c r="AD22" s="166" t="s">
        <v>600</v>
      </c>
      <c r="AE22" s="166" t="s">
        <v>601</v>
      </c>
      <c r="AF22" s="166" t="s">
        <v>602</v>
      </c>
      <c r="AG22" s="166" t="s">
        <v>603</v>
      </c>
      <c r="AH22" s="166" t="s">
        <v>604</v>
      </c>
      <c r="AI22" s="166" t="s">
        <v>605</v>
      </c>
      <c r="AJ22" s="169" t="s">
        <v>606</v>
      </c>
      <c r="AK22" s="169"/>
      <c r="AL22" s="169"/>
      <c r="AM22" s="169"/>
      <c r="AN22" s="169"/>
      <c r="AO22" s="169"/>
      <c r="AP22" s="169" t="s">
        <v>607</v>
      </c>
      <c r="AQ22" s="169"/>
      <c r="AR22" s="169"/>
      <c r="AS22" s="169"/>
      <c r="AT22" s="169" t="s">
        <v>608</v>
      </c>
      <c r="AU22" s="169"/>
      <c r="AV22" s="166" t="s">
        <v>609</v>
      </c>
      <c r="AW22" s="166" t="s">
        <v>610</v>
      </c>
      <c r="AX22" s="166" t="s">
        <v>611</v>
      </c>
      <c r="AY22" s="166" t="s">
        <v>612</v>
      </c>
      <c r="AZ22" s="166" t="s">
        <v>613</v>
      </c>
    </row>
    <row r="23" spans="1:52" s="27" customFormat="1" ht="15.75" x14ac:dyDescent="0.25">
      <c r="A23" s="171"/>
      <c r="B23" s="171"/>
      <c r="C23" s="171"/>
      <c r="D23" s="171"/>
      <c r="E23" s="166" t="s">
        <v>614</v>
      </c>
      <c r="F23" s="166" t="s">
        <v>558</v>
      </c>
      <c r="G23" s="166" t="s">
        <v>560</v>
      </c>
      <c r="H23" s="166" t="s">
        <v>562</v>
      </c>
      <c r="I23" s="166" t="s">
        <v>615</v>
      </c>
      <c r="J23" s="166" t="s">
        <v>616</v>
      </c>
      <c r="K23" s="166" t="s">
        <v>617</v>
      </c>
      <c r="L23" s="209" t="s">
        <v>520</v>
      </c>
      <c r="M23" s="209" t="s">
        <v>522</v>
      </c>
      <c r="N23" s="209" t="s">
        <v>524</v>
      </c>
      <c r="O23" s="209" t="s">
        <v>564</v>
      </c>
      <c r="P23" s="166" t="s">
        <v>618</v>
      </c>
      <c r="Q23" s="171"/>
      <c r="R23" s="171"/>
      <c r="S23" s="171"/>
      <c r="T23" s="171"/>
      <c r="U23" s="171"/>
      <c r="V23" s="171"/>
      <c r="W23" s="166" t="s">
        <v>323</v>
      </c>
      <c r="X23" s="166" t="s">
        <v>619</v>
      </c>
      <c r="Y23" s="171"/>
      <c r="Z23" s="171"/>
      <c r="AA23" s="171"/>
      <c r="AB23" s="171"/>
      <c r="AC23" s="171"/>
      <c r="AD23" s="171"/>
      <c r="AE23" s="171"/>
      <c r="AF23" s="171"/>
      <c r="AG23" s="171"/>
      <c r="AH23" s="171"/>
      <c r="AI23" s="171"/>
      <c r="AJ23" s="169" t="s">
        <v>620</v>
      </c>
      <c r="AK23" s="169"/>
      <c r="AL23" s="169" t="s">
        <v>621</v>
      </c>
      <c r="AM23" s="169"/>
      <c r="AN23" s="166" t="s">
        <v>622</v>
      </c>
      <c r="AO23" s="166" t="s">
        <v>623</v>
      </c>
      <c r="AP23" s="166" t="s">
        <v>624</v>
      </c>
      <c r="AQ23" s="166" t="s">
        <v>625</v>
      </c>
      <c r="AR23" s="166" t="s">
        <v>626</v>
      </c>
      <c r="AS23" s="166" t="s">
        <v>627</v>
      </c>
      <c r="AT23" s="166" t="s">
        <v>628</v>
      </c>
      <c r="AU23" s="166" t="s">
        <v>619</v>
      </c>
      <c r="AV23" s="171"/>
      <c r="AW23" s="171"/>
      <c r="AX23" s="171"/>
      <c r="AY23" s="171"/>
      <c r="AZ23" s="171"/>
    </row>
    <row r="24" spans="1:52" s="27" customFormat="1" ht="47.25" x14ac:dyDescent="0.25">
      <c r="A24" s="167"/>
      <c r="B24" s="167"/>
      <c r="C24" s="167"/>
      <c r="D24" s="167"/>
      <c r="E24" s="167"/>
      <c r="F24" s="167"/>
      <c r="G24" s="167"/>
      <c r="H24" s="167"/>
      <c r="I24" s="167"/>
      <c r="J24" s="167"/>
      <c r="K24" s="167"/>
      <c r="L24" s="210"/>
      <c r="M24" s="210"/>
      <c r="N24" s="210"/>
      <c r="O24" s="210"/>
      <c r="P24" s="167"/>
      <c r="Q24" s="167"/>
      <c r="R24" s="167"/>
      <c r="S24" s="167"/>
      <c r="T24" s="167"/>
      <c r="U24" s="167"/>
      <c r="V24" s="167"/>
      <c r="W24" s="167"/>
      <c r="X24" s="167"/>
      <c r="Y24" s="167"/>
      <c r="Z24" s="167"/>
      <c r="AA24" s="167"/>
      <c r="AB24" s="167"/>
      <c r="AC24" s="167"/>
      <c r="AD24" s="167"/>
      <c r="AE24" s="167"/>
      <c r="AF24" s="167"/>
      <c r="AG24" s="167"/>
      <c r="AH24" s="167"/>
      <c r="AI24" s="167"/>
      <c r="AJ24" s="6" t="s">
        <v>629</v>
      </c>
      <c r="AK24" s="6" t="s">
        <v>630</v>
      </c>
      <c r="AL24" s="6" t="s">
        <v>323</v>
      </c>
      <c r="AM24" s="6" t="s">
        <v>619</v>
      </c>
      <c r="AN24" s="167"/>
      <c r="AO24" s="167"/>
      <c r="AP24" s="167"/>
      <c r="AQ24" s="167"/>
      <c r="AR24" s="167"/>
      <c r="AS24" s="167"/>
      <c r="AT24" s="167"/>
      <c r="AU24" s="167"/>
      <c r="AV24" s="167"/>
      <c r="AW24" s="167"/>
      <c r="AX24" s="167"/>
      <c r="AY24" s="167"/>
      <c r="AZ24" s="167"/>
    </row>
    <row r="25" spans="1:52" s="27"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631</v>
      </c>
      <c r="AD25" s="4" t="s">
        <v>632</v>
      </c>
      <c r="AE25" s="4" t="s">
        <v>633</v>
      </c>
      <c r="AF25" s="4" t="s">
        <v>634</v>
      </c>
      <c r="AG25" s="4" t="s">
        <v>635</v>
      </c>
      <c r="AH25" s="4" t="s">
        <v>636</v>
      </c>
      <c r="AI25" s="4" t="s">
        <v>637</v>
      </c>
      <c r="AJ25" s="4" t="s">
        <v>638</v>
      </c>
      <c r="AK25" s="4" t="s">
        <v>639</v>
      </c>
      <c r="AL25" s="4" t="s">
        <v>640</v>
      </c>
      <c r="AM25" s="4" t="s">
        <v>641</v>
      </c>
      <c r="AN25" s="4" t="s">
        <v>642</v>
      </c>
      <c r="AO25" s="4" t="s">
        <v>643</v>
      </c>
      <c r="AP25" s="4" t="s">
        <v>644</v>
      </c>
      <c r="AQ25" s="4" t="s">
        <v>645</v>
      </c>
      <c r="AR25" s="4" t="s">
        <v>646</v>
      </c>
      <c r="AS25" s="4" t="s">
        <v>647</v>
      </c>
      <c r="AT25" s="4" t="s">
        <v>648</v>
      </c>
      <c r="AU25" s="4" t="s">
        <v>649</v>
      </c>
      <c r="AV25" s="4" t="s">
        <v>650</v>
      </c>
      <c r="AW25" s="4" t="s">
        <v>651</v>
      </c>
      <c r="AX25" s="4" t="s">
        <v>652</v>
      </c>
      <c r="AY25" s="4" t="s">
        <v>653</v>
      </c>
      <c r="AZ25" s="4" t="s">
        <v>654</v>
      </c>
    </row>
    <row r="26" spans="1:52" s="27" customFormat="1" ht="15.75" x14ac:dyDescent="0.25">
      <c r="A26" s="211">
        <v>1</v>
      </c>
      <c r="B26" s="213" t="s">
        <v>23</v>
      </c>
      <c r="C26" s="213" t="s">
        <v>655</v>
      </c>
      <c r="D26" s="213" t="s">
        <v>390</v>
      </c>
      <c r="E26" s="213" t="s">
        <v>61</v>
      </c>
      <c r="F26" s="211">
        <v>0</v>
      </c>
      <c r="G26" s="211">
        <v>0</v>
      </c>
      <c r="H26" s="211">
        <v>0</v>
      </c>
      <c r="I26" s="211">
        <v>0</v>
      </c>
      <c r="J26" s="211">
        <v>0</v>
      </c>
      <c r="K26" s="211">
        <v>0</v>
      </c>
      <c r="L26" s="166" t="s">
        <v>328</v>
      </c>
      <c r="M26" s="166" t="s">
        <v>328</v>
      </c>
      <c r="N26" s="166" t="s">
        <v>656</v>
      </c>
      <c r="O26" s="166" t="s">
        <v>328</v>
      </c>
      <c r="P26" s="166" t="s">
        <v>328</v>
      </c>
      <c r="Q26" s="213" t="s">
        <v>657</v>
      </c>
      <c r="R26" s="213" t="s">
        <v>658</v>
      </c>
      <c r="S26" s="213" t="s">
        <v>659</v>
      </c>
      <c r="T26" s="215">
        <v>170.3826</v>
      </c>
      <c r="U26" s="213" t="s">
        <v>660</v>
      </c>
      <c r="V26" s="215">
        <v>170.3826</v>
      </c>
      <c r="W26" s="213" t="s">
        <v>661</v>
      </c>
      <c r="X26" s="213" t="s">
        <v>661</v>
      </c>
      <c r="Y26" s="211">
        <v>2</v>
      </c>
      <c r="Z26" s="211">
        <v>2</v>
      </c>
      <c r="AA26" s="4" t="s">
        <v>662</v>
      </c>
      <c r="AB26" s="28">
        <v>162.67944</v>
      </c>
      <c r="AC26" s="166" t="s">
        <v>61</v>
      </c>
      <c r="AD26" s="211">
        <v>0</v>
      </c>
      <c r="AE26" s="28">
        <v>162.67944</v>
      </c>
      <c r="AF26" s="215">
        <v>161.97999999999999</v>
      </c>
      <c r="AG26" s="213" t="s">
        <v>663</v>
      </c>
      <c r="AH26" s="215">
        <f>134.74474*1.2</f>
        <v>161.69368800000001</v>
      </c>
      <c r="AI26" s="215">
        <f>AH26</f>
        <v>161.69368800000001</v>
      </c>
      <c r="AJ26" s="213" t="s">
        <v>664</v>
      </c>
      <c r="AK26" s="213" t="s">
        <v>665</v>
      </c>
      <c r="AL26" s="213" t="s">
        <v>666</v>
      </c>
      <c r="AM26" s="213" t="s">
        <v>667</v>
      </c>
      <c r="AN26" s="213" t="s">
        <v>668</v>
      </c>
      <c r="AO26" s="213" t="s">
        <v>669</v>
      </c>
      <c r="AP26" s="213" t="s">
        <v>61</v>
      </c>
      <c r="AQ26" s="213" t="s">
        <v>61</v>
      </c>
      <c r="AR26" s="213"/>
      <c r="AS26" s="213"/>
      <c r="AT26" s="213" t="s">
        <v>670</v>
      </c>
      <c r="AU26" s="213" t="s">
        <v>670</v>
      </c>
      <c r="AV26" s="213" t="s">
        <v>671</v>
      </c>
      <c r="AW26" s="213" t="s">
        <v>671</v>
      </c>
      <c r="AX26" s="213" t="s">
        <v>672</v>
      </c>
      <c r="AY26" s="213" t="s">
        <v>61</v>
      </c>
      <c r="AZ26" s="213" t="s">
        <v>673</v>
      </c>
    </row>
    <row r="27" spans="1:52" s="27" customFormat="1" ht="15.75" x14ac:dyDescent="0.25">
      <c r="A27" s="212"/>
      <c r="B27" s="214"/>
      <c r="C27" s="214"/>
      <c r="D27" s="214"/>
      <c r="E27" s="214"/>
      <c r="F27" s="212"/>
      <c r="G27" s="212"/>
      <c r="H27" s="212"/>
      <c r="I27" s="212"/>
      <c r="J27" s="212"/>
      <c r="K27" s="212"/>
      <c r="L27" s="167"/>
      <c r="M27" s="167"/>
      <c r="N27" s="167"/>
      <c r="O27" s="167"/>
      <c r="P27" s="167"/>
      <c r="Q27" s="214"/>
      <c r="R27" s="214"/>
      <c r="S27" s="214"/>
      <c r="T27" s="212"/>
      <c r="U27" s="214"/>
      <c r="V27" s="212"/>
      <c r="W27" s="214"/>
      <c r="X27" s="214"/>
      <c r="Y27" s="212"/>
      <c r="Z27" s="212"/>
      <c r="AA27" s="4" t="s">
        <v>663</v>
      </c>
      <c r="AB27" s="28">
        <v>161.97999999999999</v>
      </c>
      <c r="AC27" s="167"/>
      <c r="AD27" s="212"/>
      <c r="AE27" s="28">
        <v>161.97999999999999</v>
      </c>
      <c r="AF27" s="212"/>
      <c r="AG27" s="214"/>
      <c r="AH27" s="212"/>
      <c r="AI27" s="212"/>
      <c r="AJ27" s="214"/>
      <c r="AK27" s="214"/>
      <c r="AL27" s="214"/>
      <c r="AM27" s="214"/>
      <c r="AN27" s="214"/>
      <c r="AO27" s="214"/>
      <c r="AP27" s="214"/>
      <c r="AQ27" s="216"/>
      <c r="AR27" s="217"/>
      <c r="AS27" s="218"/>
      <c r="AT27" s="214"/>
      <c r="AU27" s="214"/>
      <c r="AV27" s="214"/>
      <c r="AW27" s="214"/>
      <c r="AX27" s="214"/>
      <c r="AY27" s="214"/>
      <c r="AZ27" s="214"/>
    </row>
  </sheetData>
  <mergeCells count="111">
    <mergeCell ref="AV26:AV27"/>
    <mergeCell ref="AW26:AW27"/>
    <mergeCell ref="AX26:AX27"/>
    <mergeCell ref="AY26:AY27"/>
    <mergeCell ref="AZ26:AZ27"/>
    <mergeCell ref="AN26:AN27"/>
    <mergeCell ref="AO26:AO27"/>
    <mergeCell ref="AP26:AP27"/>
    <mergeCell ref="AQ26:AS27"/>
    <mergeCell ref="AT26:AT27"/>
    <mergeCell ref="AU26:AU27"/>
    <mergeCell ref="AH26:AH27"/>
    <mergeCell ref="AI26:AI27"/>
    <mergeCell ref="AJ26:AJ27"/>
    <mergeCell ref="AK26:AK27"/>
    <mergeCell ref="AL26:AL27"/>
    <mergeCell ref="AM26:AM27"/>
    <mergeCell ref="Y26:Y27"/>
    <mergeCell ref="Z26:Z27"/>
    <mergeCell ref="AC26:AC27"/>
    <mergeCell ref="AD26:AD27"/>
    <mergeCell ref="AF26:AF27"/>
    <mergeCell ref="AG26:AG27"/>
    <mergeCell ref="V26:V27"/>
    <mergeCell ref="W26:W27"/>
    <mergeCell ref="X26:X27"/>
    <mergeCell ref="M26:M27"/>
    <mergeCell ref="N26:N27"/>
    <mergeCell ref="O26:O27"/>
    <mergeCell ref="P26:P27"/>
    <mergeCell ref="Q26:Q27"/>
    <mergeCell ref="R26:R27"/>
    <mergeCell ref="A26:A27"/>
    <mergeCell ref="B26:B27"/>
    <mergeCell ref="C26:C27"/>
    <mergeCell ref="D26:D27"/>
    <mergeCell ref="E26:E27"/>
    <mergeCell ref="F26:F27"/>
    <mergeCell ref="S26:S27"/>
    <mergeCell ref="T26:T27"/>
    <mergeCell ref="U26:U27"/>
    <mergeCell ref="K23:K24"/>
    <mergeCell ref="L23:L24"/>
    <mergeCell ref="M23:M24"/>
    <mergeCell ref="N23:N24"/>
    <mergeCell ref="O23:O24"/>
    <mergeCell ref="P23:P24"/>
    <mergeCell ref="G26:G27"/>
    <mergeCell ref="H26:H27"/>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topLeftCell="A28" workbookViewId="0">
      <selection activeCell="B35" sqref="B3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61" t="s">
        <v>3</v>
      </c>
      <c r="B5" s="161"/>
    </row>
    <row r="6" spans="1:2" ht="15.95" customHeight="1" x14ac:dyDescent="0.25"/>
    <row r="7" spans="1:2" ht="18.95" customHeight="1" x14ac:dyDescent="0.3">
      <c r="A7" s="162" t="s">
        <v>4</v>
      </c>
      <c r="B7" s="162"/>
    </row>
    <row r="8" spans="1:2" ht="15.95" customHeight="1" x14ac:dyDescent="0.25"/>
    <row r="9" spans="1:2" ht="15.95" customHeight="1" x14ac:dyDescent="0.25">
      <c r="A9" s="161" t="s">
        <v>5</v>
      </c>
      <c r="B9" s="161"/>
    </row>
    <row r="10" spans="1:2" ht="15.95" customHeight="1" x14ac:dyDescent="0.25">
      <c r="A10" s="163" t="s">
        <v>6</v>
      </c>
      <c r="B10" s="163"/>
    </row>
    <row r="11" spans="1:2" ht="15.95" customHeight="1" x14ac:dyDescent="0.25"/>
    <row r="12" spans="1:2" ht="15.95" customHeight="1" x14ac:dyDescent="0.25">
      <c r="A12" s="161" t="s">
        <v>7</v>
      </c>
      <c r="B12" s="161"/>
    </row>
    <row r="13" spans="1:2" ht="15.95" customHeight="1" x14ac:dyDescent="0.25">
      <c r="A13" s="163" t="s">
        <v>8</v>
      </c>
      <c r="B13" s="163"/>
    </row>
    <row r="14" spans="1:2" ht="15.95" customHeight="1" x14ac:dyDescent="0.25"/>
    <row r="15" spans="1:2" ht="32.1" customHeight="1" x14ac:dyDescent="0.25">
      <c r="A15" s="164" t="s">
        <v>9</v>
      </c>
      <c r="B15" s="164"/>
    </row>
    <row r="16" spans="1:2" ht="15.95" customHeight="1" x14ac:dyDescent="0.25">
      <c r="A16" s="163" t="s">
        <v>10</v>
      </c>
      <c r="B16" s="163"/>
    </row>
    <row r="17" spans="1:2" ht="15.95" customHeight="1" x14ac:dyDescent="0.25"/>
    <row r="18" spans="1:2" ht="18.95" customHeight="1" x14ac:dyDescent="0.3">
      <c r="A18" s="168" t="s">
        <v>674</v>
      </c>
      <c r="B18" s="168"/>
    </row>
    <row r="21" spans="1:2" ht="63" customHeight="1" x14ac:dyDescent="0.25">
      <c r="A21" s="29" t="s">
        <v>675</v>
      </c>
      <c r="B21" s="3" t="s">
        <v>9</v>
      </c>
    </row>
    <row r="22" spans="1:2" ht="111" customHeight="1" x14ac:dyDescent="0.25">
      <c r="A22" s="29" t="s">
        <v>676</v>
      </c>
      <c r="B22" s="3" t="s">
        <v>677</v>
      </c>
    </row>
    <row r="23" spans="1:2" ht="15.95" customHeight="1" x14ac:dyDescent="0.25">
      <c r="A23" s="29" t="s">
        <v>678</v>
      </c>
      <c r="B23" s="3" t="s">
        <v>679</v>
      </c>
    </row>
    <row r="24" spans="1:2" ht="15.95" customHeight="1" x14ac:dyDescent="0.25">
      <c r="A24" s="29" t="s">
        <v>680</v>
      </c>
      <c r="B24" s="3" t="s">
        <v>328</v>
      </c>
    </row>
    <row r="25" spans="1:2" ht="15.95" customHeight="1" x14ac:dyDescent="0.25">
      <c r="A25" s="29" t="s">
        <v>520</v>
      </c>
      <c r="B25" s="3" t="s">
        <v>328</v>
      </c>
    </row>
    <row r="26" spans="1:2" ht="15.95" customHeight="1" x14ac:dyDescent="0.25">
      <c r="A26" s="29" t="s">
        <v>522</v>
      </c>
      <c r="B26" s="3" t="s">
        <v>328</v>
      </c>
    </row>
    <row r="27" spans="1:2" ht="15.95" customHeight="1" x14ac:dyDescent="0.25">
      <c r="A27" s="29" t="s">
        <v>524</v>
      </c>
      <c r="B27" s="3" t="s">
        <v>656</v>
      </c>
    </row>
    <row r="28" spans="1:2" ht="15.95" customHeight="1" x14ac:dyDescent="0.25">
      <c r="A28" s="29" t="s">
        <v>526</v>
      </c>
      <c r="B28" s="3" t="s">
        <v>328</v>
      </c>
    </row>
    <row r="29" spans="1:2" ht="15.95" customHeight="1" x14ac:dyDescent="0.25">
      <c r="A29" s="29" t="s">
        <v>528</v>
      </c>
      <c r="B29" s="3" t="s">
        <v>328</v>
      </c>
    </row>
    <row r="30" spans="1:2" ht="15.95" customHeight="1" x14ac:dyDescent="0.25">
      <c r="A30" s="29" t="s">
        <v>681</v>
      </c>
      <c r="B30" s="3" t="s">
        <v>161</v>
      </c>
    </row>
    <row r="31" spans="1:2" ht="15.95" customHeight="1" x14ac:dyDescent="0.25">
      <c r="A31" s="29" t="s">
        <v>682</v>
      </c>
      <c r="B31" s="3" t="s">
        <v>163</v>
      </c>
    </row>
    <row r="32" spans="1:2" ht="15.95" customHeight="1" x14ac:dyDescent="0.25">
      <c r="A32" s="29" t="s">
        <v>683</v>
      </c>
      <c r="B32" s="3" t="s">
        <v>417</v>
      </c>
    </row>
    <row r="33" spans="1:2" ht="15.95" customHeight="1" x14ac:dyDescent="0.25">
      <c r="A33" s="29" t="s">
        <v>684</v>
      </c>
      <c r="B33" s="3" t="s">
        <v>685</v>
      </c>
    </row>
    <row r="34" spans="1:2" ht="15.95" customHeight="1" x14ac:dyDescent="0.25">
      <c r="A34" s="29" t="s">
        <v>686</v>
      </c>
      <c r="B34" s="3">
        <f>B35</f>
        <v>0.161693688</v>
      </c>
    </row>
    <row r="35" spans="1:2" ht="15.95" customHeight="1" x14ac:dyDescent="0.25">
      <c r="A35" s="30" t="s">
        <v>687</v>
      </c>
      <c r="B35" s="3">
        <f>B38</f>
        <v>0.161693688</v>
      </c>
    </row>
    <row r="36" spans="1:2" ht="15.95" customHeight="1" x14ac:dyDescent="0.25">
      <c r="A36" s="29" t="s">
        <v>688</v>
      </c>
      <c r="B36" s="3"/>
    </row>
    <row r="37" spans="1:2" ht="32.1" customHeight="1" x14ac:dyDescent="0.25">
      <c r="A37" s="30" t="s">
        <v>689</v>
      </c>
      <c r="B37" s="31" t="s">
        <v>690</v>
      </c>
    </row>
    <row r="38" spans="1:2" ht="15.95" customHeight="1" x14ac:dyDescent="0.25">
      <c r="A38" s="29" t="s">
        <v>691</v>
      </c>
      <c r="B38" s="3">
        <f>B40</f>
        <v>0.161693688</v>
      </c>
    </row>
    <row r="39" spans="1:2" ht="15.95" customHeight="1" x14ac:dyDescent="0.25">
      <c r="A39" s="29" t="s">
        <v>692</v>
      </c>
      <c r="B39" s="146">
        <f>B38/B32</f>
        <v>9.7698204525024012E-4</v>
      </c>
    </row>
    <row r="40" spans="1:2" ht="15.95" customHeight="1" x14ac:dyDescent="0.25">
      <c r="A40" s="29" t="s">
        <v>693</v>
      </c>
      <c r="B40" s="3">
        <f>B41*1.2</f>
        <v>0.161693688</v>
      </c>
    </row>
    <row r="41" spans="1:2" ht="15.95" customHeight="1" x14ac:dyDescent="0.25">
      <c r="A41" s="29" t="s">
        <v>694</v>
      </c>
      <c r="B41" s="3">
        <v>0.13474474</v>
      </c>
    </row>
    <row r="42" spans="1:2" ht="15.95" customHeight="1" x14ac:dyDescent="0.25">
      <c r="A42" s="147" t="s">
        <v>791</v>
      </c>
      <c r="B42" s="148" t="s">
        <v>792</v>
      </c>
    </row>
    <row r="43" spans="1:2" ht="15.95" customHeight="1" x14ac:dyDescent="0.25">
      <c r="A43" s="149" t="s">
        <v>793</v>
      </c>
      <c r="B43" s="150" t="s">
        <v>61</v>
      </c>
    </row>
    <row r="44" spans="1:2" ht="15.95" customHeight="1" x14ac:dyDescent="0.25">
      <c r="A44" s="149" t="s">
        <v>692</v>
      </c>
      <c r="B44" s="150" t="s">
        <v>61</v>
      </c>
    </row>
    <row r="45" spans="1:2" ht="15.95" customHeight="1" x14ac:dyDescent="0.25">
      <c r="A45" s="149" t="s">
        <v>693</v>
      </c>
      <c r="B45" s="150">
        <v>6.7392190000000005E-2</v>
      </c>
    </row>
    <row r="46" spans="1:2" ht="15.95" customHeight="1" x14ac:dyDescent="0.25">
      <c r="A46" s="149" t="s">
        <v>694</v>
      </c>
      <c r="B46" s="150">
        <v>6.7392190000000005E-2</v>
      </c>
    </row>
    <row r="47" spans="1:2" ht="29.1" customHeight="1" x14ac:dyDescent="0.25">
      <c r="A47" s="30" t="s">
        <v>695</v>
      </c>
      <c r="B47" s="151">
        <f>B50</f>
        <v>9.7698204525024012E-4</v>
      </c>
    </row>
    <row r="48" spans="1:2" ht="15.95" customHeight="1" x14ac:dyDescent="0.25">
      <c r="A48" s="29" t="s">
        <v>688</v>
      </c>
      <c r="B48" s="3"/>
    </row>
    <row r="49" spans="1:2" ht="15.95" customHeight="1" x14ac:dyDescent="0.25">
      <c r="A49" s="29" t="s">
        <v>696</v>
      </c>
      <c r="B49" s="3" t="s">
        <v>697</v>
      </c>
    </row>
    <row r="50" spans="1:2" ht="15.95" customHeight="1" x14ac:dyDescent="0.25">
      <c r="A50" s="29" t="s">
        <v>698</v>
      </c>
      <c r="B50" s="146">
        <f>B38/B32</f>
        <v>9.7698204525024012E-4</v>
      </c>
    </row>
    <row r="51" spans="1:2" ht="15.95" customHeight="1" x14ac:dyDescent="0.25">
      <c r="A51" s="29" t="s">
        <v>699</v>
      </c>
      <c r="B51" s="3" t="s">
        <v>697</v>
      </c>
    </row>
    <row r="52" spans="1:2" ht="15.95" customHeight="1" x14ac:dyDescent="0.25">
      <c r="A52" s="30" t="s">
        <v>700</v>
      </c>
      <c r="B52" s="146">
        <f>B53/B32</f>
        <v>1.3841776050684839E-3</v>
      </c>
    </row>
    <row r="53" spans="1:2" ht="15.95" customHeight="1" x14ac:dyDescent="0.25">
      <c r="A53" s="30" t="s">
        <v>701</v>
      </c>
      <c r="B53" s="3">
        <v>0.22908587</v>
      </c>
    </row>
    <row r="54" spans="1:2" ht="15.95" customHeight="1" x14ac:dyDescent="0.25">
      <c r="A54" s="30" t="s">
        <v>702</v>
      </c>
      <c r="B54" s="146">
        <f>B55/'6.2. Паспорт фин осв ввод '!D30</f>
        <v>1.4654974262847307E-3</v>
      </c>
    </row>
    <row r="55" spans="1:2" ht="15.95" customHeight="1" x14ac:dyDescent="0.25">
      <c r="A55" s="30" t="s">
        <v>703</v>
      </c>
      <c r="B55" s="3">
        <v>0.20213692999999999</v>
      </c>
    </row>
    <row r="56" spans="1:2" ht="15.95" customHeight="1" x14ac:dyDescent="0.25">
      <c r="A56" s="30" t="s">
        <v>704</v>
      </c>
      <c r="B56" s="3"/>
    </row>
    <row r="57" spans="1:2" ht="15.95" customHeight="1" x14ac:dyDescent="0.25">
      <c r="A57" s="29" t="s">
        <v>705</v>
      </c>
      <c r="B57" s="3" t="s">
        <v>23</v>
      </c>
    </row>
    <row r="58" spans="1:2" ht="15.95" customHeight="1" x14ac:dyDescent="0.25">
      <c r="A58" s="29" t="s">
        <v>706</v>
      </c>
      <c r="B58" s="3" t="s">
        <v>61</v>
      </c>
    </row>
    <row r="59" spans="1:2" ht="15.95" customHeight="1" x14ac:dyDescent="0.25">
      <c r="A59" s="29" t="s">
        <v>707</v>
      </c>
      <c r="B59" s="3" t="s">
        <v>61</v>
      </c>
    </row>
    <row r="60" spans="1:2" ht="15.95" customHeight="1" x14ac:dyDescent="0.25">
      <c r="A60" s="29" t="s">
        <v>708</v>
      </c>
      <c r="B60" s="3" t="s">
        <v>61</v>
      </c>
    </row>
    <row r="61" spans="1:2" ht="32.1" customHeight="1" x14ac:dyDescent="0.25">
      <c r="A61" s="29" t="s">
        <v>709</v>
      </c>
      <c r="B61" s="3" t="s">
        <v>710</v>
      </c>
    </row>
    <row r="62" spans="1:2" ht="15.95" customHeight="1" x14ac:dyDescent="0.25">
      <c r="A62" s="29" t="s">
        <v>711</v>
      </c>
      <c r="B62" s="3" t="s">
        <v>61</v>
      </c>
    </row>
    <row r="63" spans="1:2" ht="29.1" customHeight="1" x14ac:dyDescent="0.25">
      <c r="A63" s="30" t="s">
        <v>712</v>
      </c>
      <c r="B63" s="3" t="s">
        <v>61</v>
      </c>
    </row>
    <row r="64" spans="1:2" ht="15.95" customHeight="1" x14ac:dyDescent="0.25">
      <c r="A64" s="29" t="s">
        <v>688</v>
      </c>
      <c r="B64" s="3"/>
    </row>
    <row r="65" spans="1:2" ht="15.95" customHeight="1" x14ac:dyDescent="0.25">
      <c r="A65" s="29" t="s">
        <v>713</v>
      </c>
      <c r="B65" s="3" t="s">
        <v>61</v>
      </c>
    </row>
    <row r="66" spans="1:2" ht="15.95" customHeight="1" x14ac:dyDescent="0.25">
      <c r="A66" s="29" t="s">
        <v>714</v>
      </c>
      <c r="B66" s="3" t="s">
        <v>61</v>
      </c>
    </row>
    <row r="67" spans="1:2" ht="15.95" customHeight="1" x14ac:dyDescent="0.25">
      <c r="A67" s="30" t="s">
        <v>715</v>
      </c>
      <c r="B67" s="3"/>
    </row>
    <row r="68" spans="1:2" ht="15.95" customHeight="1" x14ac:dyDescent="0.25">
      <c r="A68" s="30" t="s">
        <v>716</v>
      </c>
      <c r="B68" s="3"/>
    </row>
    <row r="69" spans="1:2" ht="15.95" customHeight="1" x14ac:dyDescent="0.25">
      <c r="A69" s="29" t="s">
        <v>717</v>
      </c>
      <c r="B69" s="3" t="s">
        <v>718</v>
      </c>
    </row>
    <row r="70" spans="1:2" ht="15.95" customHeight="1" x14ac:dyDescent="0.25">
      <c r="A70" s="29" t="s">
        <v>719</v>
      </c>
      <c r="B70" s="3" t="s">
        <v>61</v>
      </c>
    </row>
    <row r="71" spans="1:2" ht="15.95" customHeight="1" x14ac:dyDescent="0.25">
      <c r="A71" s="29" t="s">
        <v>720</v>
      </c>
      <c r="B71" s="3" t="s">
        <v>61</v>
      </c>
    </row>
    <row r="72" spans="1:2" ht="15.95" customHeight="1" x14ac:dyDescent="0.25">
      <c r="A72" s="30" t="s">
        <v>721</v>
      </c>
      <c r="B72" s="3" t="s">
        <v>722</v>
      </c>
    </row>
    <row r="73" spans="1:2" ht="29.1" customHeight="1" x14ac:dyDescent="0.25">
      <c r="A73" s="30" t="s">
        <v>723</v>
      </c>
      <c r="B73" s="3"/>
    </row>
    <row r="74" spans="1:2" ht="15.95" customHeight="1" x14ac:dyDescent="0.25">
      <c r="A74" s="29" t="s">
        <v>724</v>
      </c>
      <c r="B74" s="3" t="s">
        <v>725</v>
      </c>
    </row>
    <row r="75" spans="1:2" ht="15.95" customHeight="1" x14ac:dyDescent="0.25">
      <c r="A75" s="29" t="s">
        <v>726</v>
      </c>
      <c r="B75" s="3"/>
    </row>
    <row r="76" spans="1:2" ht="15.95" customHeight="1" x14ac:dyDescent="0.25">
      <c r="A76" s="29" t="s">
        <v>727</v>
      </c>
      <c r="B76" s="3"/>
    </row>
    <row r="77" spans="1:2" ht="15.95" customHeight="1" x14ac:dyDescent="0.25">
      <c r="A77" s="29" t="s">
        <v>728</v>
      </c>
      <c r="B77" s="3"/>
    </row>
    <row r="78" spans="1:2" ht="15.95" customHeight="1" x14ac:dyDescent="0.25">
      <c r="A78" s="29" t="s">
        <v>729</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5"/>
  <sheetViews>
    <sheetView workbookViewId="0">
      <selection sqref="A1:XFD1048576"/>
    </sheetView>
  </sheetViews>
  <sheetFormatPr defaultRowHeight="15" x14ac:dyDescent="0.25"/>
  <cols>
    <col min="1" max="16384" width="9.140625" style="32"/>
  </cols>
  <sheetData>
    <row r="1" spans="1:19" ht="16.5" thickBot="1" x14ac:dyDescent="0.3">
      <c r="B1" s="33" t="s">
        <v>730</v>
      </c>
      <c r="M1" s="34" t="s">
        <v>731</v>
      </c>
    </row>
    <row r="2" spans="1:19" x14ac:dyDescent="0.25">
      <c r="A2" s="219" t="s">
        <v>732</v>
      </c>
      <c r="B2" s="219"/>
      <c r="C2" s="219"/>
      <c r="D2" s="219"/>
      <c r="E2" s="219"/>
      <c r="F2" s="219"/>
      <c r="G2" s="219"/>
      <c r="H2" s="219"/>
      <c r="I2" s="219"/>
      <c r="J2" s="219"/>
      <c r="K2" s="219"/>
      <c r="L2" s="219"/>
    </row>
    <row r="3" spans="1:19" x14ac:dyDescent="0.25">
      <c r="A3" s="35" t="s">
        <v>733</v>
      </c>
      <c r="B3" s="35"/>
      <c r="C3" s="35"/>
      <c r="D3" s="35"/>
      <c r="E3" s="35"/>
      <c r="F3" s="35"/>
      <c r="G3" s="35">
        <v>2019</v>
      </c>
      <c r="H3" s="35">
        <v>2020</v>
      </c>
      <c r="I3" s="35">
        <v>2021</v>
      </c>
      <c r="J3" s="35">
        <v>2022</v>
      </c>
      <c r="K3" s="35">
        <v>2023</v>
      </c>
      <c r="L3" s="35"/>
      <c r="M3" s="35"/>
    </row>
    <row r="4" spans="1:19" x14ac:dyDescent="0.25">
      <c r="A4" s="36" t="s">
        <v>734</v>
      </c>
      <c r="B4" s="36" t="s">
        <v>26</v>
      </c>
      <c r="C4" s="37"/>
      <c r="D4" s="37"/>
      <c r="E4" s="37"/>
      <c r="F4" s="37"/>
      <c r="G4" s="38">
        <v>2.4003770000000002</v>
      </c>
      <c r="H4" s="38">
        <v>2.4684620000000002</v>
      </c>
      <c r="I4" s="38">
        <v>2.5644619999999998</v>
      </c>
      <c r="J4" s="38">
        <v>2.6421009999999998</v>
      </c>
      <c r="K4" s="38">
        <v>2.7221060000000001</v>
      </c>
      <c r="L4" s="37"/>
      <c r="M4" s="37"/>
    </row>
    <row r="5" spans="1:19" x14ac:dyDescent="0.25">
      <c r="A5" s="220" t="s">
        <v>735</v>
      </c>
      <c r="B5" s="220"/>
      <c r="C5" s="220"/>
      <c r="D5" s="220"/>
      <c r="E5" s="220"/>
      <c r="F5" s="220"/>
      <c r="G5" s="220"/>
      <c r="H5" s="220"/>
      <c r="I5" s="220"/>
      <c r="J5" s="220"/>
      <c r="K5" s="220"/>
      <c r="L5" s="220"/>
    </row>
    <row r="6" spans="1:19" x14ac:dyDescent="0.25">
      <c r="C6" s="35"/>
      <c r="D6" s="35"/>
      <c r="E6" s="35"/>
      <c r="F6" s="35"/>
      <c r="G6" s="35">
        <v>2019</v>
      </c>
      <c r="H6" s="35">
        <v>2020</v>
      </c>
      <c r="I6" s="35">
        <v>2021</v>
      </c>
      <c r="J6" s="35">
        <v>2022</v>
      </c>
      <c r="K6" s="35">
        <v>2023</v>
      </c>
      <c r="L6" s="35"/>
      <c r="M6" s="35"/>
    </row>
    <row r="7" spans="1:19" x14ac:dyDescent="0.25">
      <c r="A7" s="36" t="s">
        <v>736</v>
      </c>
      <c r="B7" s="36" t="str">
        <f>B4</f>
        <v>Архангельская область</v>
      </c>
      <c r="C7" s="37"/>
      <c r="D7" s="37"/>
      <c r="E7" s="37"/>
      <c r="F7" s="37"/>
      <c r="G7" s="38">
        <v>2.9758100000000001</v>
      </c>
      <c r="H7" s="38">
        <v>3.035809</v>
      </c>
      <c r="I7" s="38">
        <v>3.1268829999999999</v>
      </c>
      <c r="J7" s="38">
        <v>3.2206890000000001</v>
      </c>
      <c r="K7" s="38">
        <v>3.31731</v>
      </c>
      <c r="L7" s="37"/>
      <c r="M7" s="37"/>
    </row>
    <row r="10" spans="1:19" s="39" customFormat="1" ht="25.5" x14ac:dyDescent="0.25">
      <c r="A10" s="40"/>
      <c r="B10" s="41" t="s">
        <v>730</v>
      </c>
      <c r="C10" s="42"/>
      <c r="D10" s="42"/>
      <c r="E10" s="41" t="s">
        <v>737</v>
      </c>
      <c r="F10" s="41">
        <v>2018</v>
      </c>
      <c r="G10" s="41">
        <v>2019</v>
      </c>
      <c r="H10" s="41">
        <v>2020</v>
      </c>
      <c r="I10" s="41">
        <v>2021</v>
      </c>
      <c r="J10" s="41">
        <v>2022</v>
      </c>
      <c r="K10" s="41">
        <v>2023</v>
      </c>
      <c r="L10" s="41">
        <v>2024</v>
      </c>
      <c r="M10" s="41">
        <v>2025</v>
      </c>
      <c r="N10" s="41">
        <v>2026</v>
      </c>
      <c r="O10" s="41">
        <v>2027</v>
      </c>
      <c r="P10" s="41">
        <v>2028</v>
      </c>
      <c r="Q10" s="41">
        <v>2029</v>
      </c>
      <c r="R10" s="41">
        <v>2030</v>
      </c>
      <c r="S10" s="41">
        <v>2031</v>
      </c>
    </row>
    <row r="11" spans="1:19" s="43" customFormat="1" ht="51.75" thickBot="1" x14ac:dyDescent="0.3">
      <c r="A11" s="44"/>
      <c r="B11" s="45" t="s">
        <v>738</v>
      </c>
      <c r="C11" s="46"/>
      <c r="D11" s="46"/>
      <c r="E11" s="47" t="s">
        <v>739</v>
      </c>
      <c r="F11" s="48">
        <v>0</v>
      </c>
      <c r="G11" s="49"/>
      <c r="H11" s="49"/>
      <c r="I11" s="50">
        <v>2.5070615991461897E-6</v>
      </c>
      <c r="J11" s="50"/>
      <c r="K11" s="50">
        <v>6.4375011619772818E-5</v>
      </c>
      <c r="L11" s="50">
        <v>9.8791569078543332E-5</v>
      </c>
      <c r="M11" s="50">
        <v>6.3661715092129919E-5</v>
      </c>
      <c r="N11" s="50">
        <v>6.0630204849647526E-5</v>
      </c>
      <c r="O11" s="50">
        <v>2.4662227443253686E-4</v>
      </c>
      <c r="P11" s="50">
        <v>3.8498396838207074E-3</v>
      </c>
      <c r="Q11" s="50">
        <v>1.1455542233945169E-3</v>
      </c>
      <c r="R11" s="50">
        <v>3.7289359223852338E-3</v>
      </c>
      <c r="S11" s="51"/>
    </row>
    <row r="12" spans="1:19" x14ac:dyDescent="0.25">
      <c r="B12" s="52" t="s">
        <v>740</v>
      </c>
      <c r="C12" s="53"/>
      <c r="D12" s="53"/>
      <c r="E12" s="53"/>
      <c r="F12" s="53"/>
      <c r="G12" s="54"/>
      <c r="H12" s="54"/>
      <c r="I12" s="54"/>
      <c r="J12" s="54"/>
      <c r="K12" s="54"/>
      <c r="L12" s="54"/>
      <c r="M12" s="54"/>
      <c r="N12" s="54"/>
      <c r="O12" s="54"/>
      <c r="P12" s="54"/>
      <c r="Q12" s="55"/>
      <c r="R12" s="55"/>
      <c r="S12" s="56"/>
    </row>
    <row r="13" spans="1:19" s="43" customFormat="1" ht="15.75" x14ac:dyDescent="0.25">
      <c r="A13" s="44"/>
      <c r="B13" s="57" t="s">
        <v>741</v>
      </c>
      <c r="C13" s="58"/>
      <c r="D13" s="58"/>
      <c r="E13" s="59"/>
      <c r="F13" s="60"/>
      <c r="G13" s="60"/>
      <c r="H13" s="60">
        <f t="shared" ref="H13:S13" si="0">H14*0.3</f>
        <v>0</v>
      </c>
      <c r="I13" s="60">
        <f t="shared" si="0"/>
        <v>7.5211847974385692E-4</v>
      </c>
      <c r="J13" s="60">
        <f t="shared" si="0"/>
        <v>7.5211847974385692E-4</v>
      </c>
      <c r="K13" s="60">
        <f t="shared" si="0"/>
        <v>2.00646219656757E-2</v>
      </c>
      <c r="L13" s="60">
        <f t="shared" si="0"/>
        <v>4.9702092689238704E-2</v>
      </c>
      <c r="M13" s="60">
        <f t="shared" si="0"/>
        <v>6.8800607216877682E-2</v>
      </c>
      <c r="N13" s="60">
        <f t="shared" si="0"/>
        <v>8.6989668671771936E-2</v>
      </c>
      <c r="O13" s="60">
        <f t="shared" si="0"/>
        <v>0.16097635100153299</v>
      </c>
      <c r="P13" s="60">
        <f t="shared" si="0"/>
        <v>1.3159282561477452</v>
      </c>
      <c r="Q13" s="60">
        <f t="shared" si="0"/>
        <v>1.6595945231661002</v>
      </c>
      <c r="R13" s="60">
        <f t="shared" si="0"/>
        <v>2.7782752998816704</v>
      </c>
      <c r="S13" s="60">
        <f t="shared" si="0"/>
        <v>2.7782752998816704</v>
      </c>
    </row>
    <row r="14" spans="1:19" s="43" customFormat="1" ht="141" thickBot="1" x14ac:dyDescent="0.3">
      <c r="A14" s="44"/>
      <c r="B14" s="61" t="s">
        <v>742</v>
      </c>
      <c r="C14" s="62"/>
      <c r="D14" s="62"/>
      <c r="E14" s="63"/>
      <c r="F14" s="64"/>
      <c r="G14" s="64"/>
      <c r="H14" s="64">
        <f>H11*1000</f>
        <v>0</v>
      </c>
      <c r="I14" s="64">
        <f t="shared" ref="I14:S14" si="1">H14+I11*1000</f>
        <v>2.5070615991461898E-3</v>
      </c>
      <c r="J14" s="64">
        <f t="shared" si="1"/>
        <v>2.5070615991461898E-3</v>
      </c>
      <c r="K14" s="64">
        <f t="shared" si="1"/>
        <v>6.6882073218919008E-2</v>
      </c>
      <c r="L14" s="64">
        <f t="shared" si="1"/>
        <v>0.16567364229746234</v>
      </c>
      <c r="M14" s="64">
        <f t="shared" si="1"/>
        <v>0.22933535738959226</v>
      </c>
      <c r="N14" s="64">
        <f t="shared" si="1"/>
        <v>0.2899655622392398</v>
      </c>
      <c r="O14" s="64">
        <f t="shared" si="1"/>
        <v>0.53658783667177667</v>
      </c>
      <c r="P14" s="64">
        <f t="shared" si="1"/>
        <v>4.3864275204924841</v>
      </c>
      <c r="Q14" s="64">
        <f t="shared" si="1"/>
        <v>5.5319817438870009</v>
      </c>
      <c r="R14" s="64">
        <f t="shared" si="1"/>
        <v>9.2609176662722348</v>
      </c>
      <c r="S14" s="65">
        <f t="shared" si="1"/>
        <v>9.2609176662722348</v>
      </c>
    </row>
    <row r="15" spans="1:19" ht="15.75" thickBot="1" x14ac:dyDescent="0.3">
      <c r="B15" s="66"/>
      <c r="C15" s="66"/>
      <c r="D15" s="66"/>
      <c r="E15" s="66"/>
      <c r="F15" s="66"/>
      <c r="G15" s="66"/>
      <c r="H15" s="66"/>
      <c r="I15" s="66"/>
      <c r="J15" s="66"/>
      <c r="K15" s="66"/>
      <c r="L15" s="66"/>
      <c r="M15" s="66"/>
      <c r="N15" s="66"/>
      <c r="O15" s="66"/>
      <c r="P15" s="66"/>
      <c r="Q15" s="66"/>
      <c r="R15" s="66"/>
      <c r="S15" s="66"/>
    </row>
    <row r="16" spans="1:19" x14ac:dyDescent="0.25">
      <c r="B16" s="67" t="s">
        <v>743</v>
      </c>
      <c r="C16" s="68"/>
      <c r="D16" s="68"/>
      <c r="E16" s="68"/>
      <c r="F16" s="68"/>
      <c r="G16" s="68"/>
      <c r="H16" s="68"/>
      <c r="I16" s="68"/>
      <c r="J16" s="68"/>
      <c r="K16" s="68"/>
      <c r="L16" s="68"/>
      <c r="M16" s="68"/>
      <c r="N16" s="68"/>
      <c r="O16" s="68"/>
      <c r="P16" s="68"/>
      <c r="Q16" s="68"/>
      <c r="R16" s="68"/>
      <c r="S16" s="69"/>
    </row>
    <row r="17" spans="2:19" x14ac:dyDescent="0.25">
      <c r="B17" s="70" t="s">
        <v>741</v>
      </c>
      <c r="C17" s="71"/>
      <c r="D17" s="71"/>
      <c r="E17" s="71"/>
      <c r="F17" s="71"/>
      <c r="G17" s="72"/>
      <c r="H17" s="72"/>
      <c r="I17" s="72"/>
      <c r="J17" s="72"/>
      <c r="K17" s="72"/>
      <c r="L17" s="72"/>
      <c r="M17" s="72"/>
      <c r="N17" s="72"/>
      <c r="O17" s="72"/>
      <c r="P17" s="72"/>
      <c r="Q17" s="73"/>
      <c r="R17" s="73"/>
      <c r="S17" s="74"/>
    </row>
    <row r="18" spans="2:19" x14ac:dyDescent="0.25">
      <c r="B18" s="75" t="s">
        <v>744</v>
      </c>
      <c r="C18" s="76"/>
      <c r="D18" s="76"/>
      <c r="E18" s="76"/>
      <c r="F18" s="76"/>
      <c r="G18" s="77">
        <f>G7*1.2</f>
        <v>3.5709719999999998</v>
      </c>
      <c r="H18" s="77">
        <f>H7*1.2</f>
        <v>3.6429707999999996</v>
      </c>
      <c r="I18" s="77">
        <f>I7*1.2</f>
        <v>3.7522595999999995</v>
      </c>
      <c r="J18" s="77">
        <f>J7*1.2</f>
        <v>3.8648267999999999</v>
      </c>
      <c r="K18" s="77">
        <f>K7*1.2</f>
        <v>3.980772</v>
      </c>
      <c r="L18" s="77">
        <f t="shared" ref="L18:S18" si="2">K18*L19+K18</f>
        <v>4.1571227722627011</v>
      </c>
      <c r="M18" s="77">
        <f t="shared" si="2"/>
        <v>4.3371288749349981</v>
      </c>
      <c r="N18" s="77">
        <f t="shared" si="2"/>
        <v>4.5205922293110303</v>
      </c>
      <c r="O18" s="77">
        <f t="shared" si="2"/>
        <v>4.7072956099151426</v>
      </c>
      <c r="P18" s="77">
        <f t="shared" si="2"/>
        <v>4.8970026651895147</v>
      </c>
      <c r="Q18" s="77">
        <f t="shared" si="2"/>
        <v>5.0943550373938598</v>
      </c>
      <c r="R18" s="77">
        <f t="shared" si="2"/>
        <v>5.2996608377414125</v>
      </c>
      <c r="S18" s="78">
        <f t="shared" si="2"/>
        <v>5.5132405945264251</v>
      </c>
    </row>
    <row r="19" spans="2:19" x14ac:dyDescent="0.25">
      <c r="B19" s="75" t="s">
        <v>745</v>
      </c>
      <c r="C19" s="76"/>
      <c r="D19" s="76"/>
      <c r="E19" s="76"/>
      <c r="F19" s="76"/>
      <c r="G19" s="79">
        <v>5.0429053871322085E-2</v>
      </c>
      <c r="H19" s="79">
        <v>4.3559215853171906E-2</v>
      </c>
      <c r="I19" s="79">
        <v>4.2377116826678642E-2</v>
      </c>
      <c r="J19" s="79">
        <v>4.320055154720407E-2</v>
      </c>
      <c r="K19" s="79">
        <v>4.3900921854207978E-2</v>
      </c>
      <c r="L19" s="79">
        <v>4.430064627230635E-2</v>
      </c>
      <c r="M19" s="79">
        <v>4.3300646272306412E-2</v>
      </c>
      <c r="N19" s="79">
        <v>4.2300646272306466E-2</v>
      </c>
      <c r="O19" s="79">
        <v>4.1300646272306521E-2</v>
      </c>
      <c r="P19" s="79">
        <v>4.0300646272306583E-2</v>
      </c>
      <c r="Q19" s="79">
        <v>4.0300646272306583E-2</v>
      </c>
      <c r="R19" s="79">
        <v>4.0300646272306583E-2</v>
      </c>
      <c r="S19" s="79">
        <v>4.0300646272306583E-2</v>
      </c>
    </row>
    <row r="20" spans="2:19" x14ac:dyDescent="0.25">
      <c r="B20" s="75" t="s">
        <v>746</v>
      </c>
      <c r="C20" s="76"/>
      <c r="D20" s="76"/>
      <c r="E20" s="76"/>
      <c r="F20" s="76"/>
      <c r="G20" s="80">
        <f t="shared" ref="G20:S20" si="3">G19</f>
        <v>5.0429053871322085E-2</v>
      </c>
      <c r="H20" s="80">
        <f t="shared" si="3"/>
        <v>4.3559215853171906E-2</v>
      </c>
      <c r="I20" s="80">
        <f t="shared" si="3"/>
        <v>4.2377116826678642E-2</v>
      </c>
      <c r="J20" s="80">
        <f t="shared" si="3"/>
        <v>4.320055154720407E-2</v>
      </c>
      <c r="K20" s="80">
        <f t="shared" si="3"/>
        <v>4.3900921854207978E-2</v>
      </c>
      <c r="L20" s="80">
        <f t="shared" si="3"/>
        <v>4.430064627230635E-2</v>
      </c>
      <c r="M20" s="80">
        <f t="shared" si="3"/>
        <v>4.3300646272306412E-2</v>
      </c>
      <c r="N20" s="80">
        <f t="shared" si="3"/>
        <v>4.2300646272306466E-2</v>
      </c>
      <c r="O20" s="80">
        <f t="shared" si="3"/>
        <v>4.1300646272306521E-2</v>
      </c>
      <c r="P20" s="80">
        <f t="shared" si="3"/>
        <v>4.0300646272306583E-2</v>
      </c>
      <c r="Q20" s="80">
        <f t="shared" si="3"/>
        <v>4.0300646272306583E-2</v>
      </c>
      <c r="R20" s="80">
        <f t="shared" si="3"/>
        <v>4.0300646272306583E-2</v>
      </c>
      <c r="S20" s="81">
        <f t="shared" si="3"/>
        <v>4.0300646272306583E-2</v>
      </c>
    </row>
    <row r="21" spans="2:19" x14ac:dyDescent="0.25">
      <c r="B21" s="75" t="s">
        <v>747</v>
      </c>
      <c r="C21" s="76"/>
      <c r="D21" s="76"/>
      <c r="E21" s="76"/>
      <c r="F21" s="76"/>
      <c r="G21" s="77">
        <f t="shared" ref="G21:S21" si="4">G18/1.2</f>
        <v>2.9758100000000001</v>
      </c>
      <c r="H21" s="77">
        <f t="shared" si="4"/>
        <v>3.035809</v>
      </c>
      <c r="I21" s="77">
        <f t="shared" si="4"/>
        <v>3.1268829999999999</v>
      </c>
      <c r="J21" s="77">
        <f t="shared" si="4"/>
        <v>3.2206890000000001</v>
      </c>
      <c r="K21" s="77">
        <f t="shared" si="4"/>
        <v>3.31731</v>
      </c>
      <c r="L21" s="77">
        <f t="shared" si="4"/>
        <v>3.4642689768855846</v>
      </c>
      <c r="M21" s="77">
        <f t="shared" si="4"/>
        <v>3.614274062445832</v>
      </c>
      <c r="N21" s="77">
        <f t="shared" si="4"/>
        <v>3.7671601910925254</v>
      </c>
      <c r="O21" s="77">
        <f t="shared" si="4"/>
        <v>3.9227463415959525</v>
      </c>
      <c r="P21" s="77">
        <f t="shared" si="4"/>
        <v>4.0808355543245955</v>
      </c>
      <c r="Q21" s="77">
        <f t="shared" si="4"/>
        <v>4.2452958644948833</v>
      </c>
      <c r="R21" s="77">
        <f t="shared" si="4"/>
        <v>4.4163840314511775</v>
      </c>
      <c r="S21" s="78">
        <f t="shared" si="4"/>
        <v>4.5943671621053541</v>
      </c>
    </row>
    <row r="22" spans="2:19" x14ac:dyDescent="0.25">
      <c r="B22" s="75" t="s">
        <v>748</v>
      </c>
      <c r="C22" s="76"/>
      <c r="D22" s="76"/>
      <c r="E22" s="76"/>
      <c r="F22" s="76"/>
      <c r="G22" s="77">
        <f t="shared" ref="G22:S22" si="5">G21*0.2</f>
        <v>0.59516200000000008</v>
      </c>
      <c r="H22" s="77">
        <f t="shared" si="5"/>
        <v>0.60716180000000008</v>
      </c>
      <c r="I22" s="77">
        <f t="shared" si="5"/>
        <v>0.62537660000000006</v>
      </c>
      <c r="J22" s="77">
        <f t="shared" si="5"/>
        <v>0.64413780000000009</v>
      </c>
      <c r="K22" s="77">
        <f t="shared" si="5"/>
        <v>0.663462</v>
      </c>
      <c r="L22" s="77">
        <f t="shared" si="5"/>
        <v>0.692853795377117</v>
      </c>
      <c r="M22" s="77">
        <f t="shared" si="5"/>
        <v>0.7228548124891665</v>
      </c>
      <c r="N22" s="77">
        <f t="shared" si="5"/>
        <v>0.75343203821850513</v>
      </c>
      <c r="O22" s="77">
        <f t="shared" si="5"/>
        <v>0.78454926831919058</v>
      </c>
      <c r="P22" s="77">
        <f t="shared" si="5"/>
        <v>0.81616711086491911</v>
      </c>
      <c r="Q22" s="77">
        <f t="shared" si="5"/>
        <v>0.8490591728989767</v>
      </c>
      <c r="R22" s="77">
        <f t="shared" si="5"/>
        <v>0.88327680629023553</v>
      </c>
      <c r="S22" s="78">
        <f t="shared" si="5"/>
        <v>0.91887343242107089</v>
      </c>
    </row>
    <row r="23" spans="2:19" x14ac:dyDescent="0.25">
      <c r="B23" s="70" t="s">
        <v>742</v>
      </c>
      <c r="C23" s="71"/>
      <c r="D23" s="71"/>
      <c r="E23" s="71"/>
      <c r="F23" s="71"/>
      <c r="G23" s="71"/>
      <c r="H23" s="71"/>
      <c r="I23" s="71"/>
      <c r="J23" s="71"/>
      <c r="K23" s="71"/>
      <c r="L23" s="71"/>
      <c r="M23" s="71"/>
      <c r="N23" s="71"/>
      <c r="O23" s="71"/>
      <c r="P23" s="71"/>
      <c r="Q23" s="82"/>
      <c r="R23" s="82"/>
      <c r="S23" s="83"/>
    </row>
    <row r="24" spans="2:19" x14ac:dyDescent="0.25">
      <c r="B24" s="75" t="s">
        <v>744</v>
      </c>
      <c r="C24" s="76"/>
      <c r="D24" s="76"/>
      <c r="E24" s="76"/>
      <c r="F24" s="76"/>
      <c r="G24" s="77">
        <f>G4*1.18</f>
        <v>2.8324448600000003</v>
      </c>
      <c r="H24" s="77">
        <f>H4*1.18</f>
        <v>2.9127851599999999</v>
      </c>
      <c r="I24" s="77">
        <f>I4*1.18</f>
        <v>3.0260651599999995</v>
      </c>
      <c r="J24" s="77">
        <f>J4*1.18</f>
        <v>3.1176791799999997</v>
      </c>
      <c r="K24" s="77">
        <f>K4*1.18</f>
        <v>3.21208508</v>
      </c>
      <c r="L24" s="77">
        <f t="shared" ref="L24:S24" si="6">K24*L25+K24</f>
        <v>3.3020234622400002</v>
      </c>
      <c r="M24" s="77">
        <f t="shared" si="6"/>
        <v>3.39117809572048</v>
      </c>
      <c r="N24" s="77">
        <f t="shared" si="6"/>
        <v>3.4827399043049327</v>
      </c>
      <c r="O24" s="77">
        <f t="shared" si="6"/>
        <v>3.5698084019125562</v>
      </c>
      <c r="P24" s="77">
        <f t="shared" si="6"/>
        <v>3.6519139951565451</v>
      </c>
      <c r="Q24" s="77">
        <f t="shared" si="6"/>
        <v>3.732256103049989</v>
      </c>
      <c r="R24" s="77">
        <f t="shared" si="6"/>
        <v>3.8069012251109888</v>
      </c>
      <c r="S24" s="78">
        <f t="shared" si="6"/>
        <v>3.8830392496132085</v>
      </c>
    </row>
    <row r="25" spans="2:19" x14ac:dyDescent="0.25">
      <c r="B25" s="75" t="s">
        <v>745</v>
      </c>
      <c r="C25" s="76"/>
      <c r="D25" s="76"/>
      <c r="E25" s="76"/>
      <c r="F25" s="76"/>
      <c r="G25" s="79">
        <v>4.7E-2</v>
      </c>
      <c r="H25" s="79">
        <v>4.4999999999999998E-2</v>
      </c>
      <c r="I25" s="79">
        <v>4.1000000000000002E-2</v>
      </c>
      <c r="J25" s="79">
        <v>3.5999999999999997E-2</v>
      </c>
      <c r="K25" s="79">
        <v>3.2000000000000001E-2</v>
      </c>
      <c r="L25" s="79">
        <v>2.8000000000000001E-2</v>
      </c>
      <c r="M25" s="79">
        <v>2.7E-2</v>
      </c>
      <c r="N25" s="79">
        <v>2.7E-2</v>
      </c>
      <c r="O25" s="79">
        <v>2.5000000000000001E-2</v>
      </c>
      <c r="P25" s="79">
        <v>2.3E-2</v>
      </c>
      <c r="Q25" s="79">
        <v>2.1999999999999999E-2</v>
      </c>
      <c r="R25" s="79">
        <v>0.02</v>
      </c>
      <c r="S25" s="84">
        <v>0.02</v>
      </c>
    </row>
    <row r="26" spans="2:19" x14ac:dyDescent="0.25">
      <c r="B26" s="75" t="s">
        <v>746</v>
      </c>
      <c r="C26" s="76"/>
      <c r="D26" s="76"/>
      <c r="E26" s="76"/>
      <c r="F26" s="76"/>
      <c r="G26" s="80">
        <f t="shared" ref="G26:S26" si="7">G25</f>
        <v>4.7E-2</v>
      </c>
      <c r="H26" s="80">
        <f t="shared" si="7"/>
        <v>4.4999999999999998E-2</v>
      </c>
      <c r="I26" s="80">
        <f t="shared" si="7"/>
        <v>4.1000000000000002E-2</v>
      </c>
      <c r="J26" s="80">
        <f t="shared" si="7"/>
        <v>3.5999999999999997E-2</v>
      </c>
      <c r="K26" s="80">
        <f t="shared" si="7"/>
        <v>3.2000000000000001E-2</v>
      </c>
      <c r="L26" s="80">
        <f t="shared" si="7"/>
        <v>2.8000000000000001E-2</v>
      </c>
      <c r="M26" s="80">
        <f t="shared" si="7"/>
        <v>2.7E-2</v>
      </c>
      <c r="N26" s="80">
        <f t="shared" si="7"/>
        <v>2.7E-2</v>
      </c>
      <c r="O26" s="80">
        <f t="shared" si="7"/>
        <v>2.5000000000000001E-2</v>
      </c>
      <c r="P26" s="80">
        <f t="shared" si="7"/>
        <v>2.3E-2</v>
      </c>
      <c r="Q26" s="80">
        <f t="shared" si="7"/>
        <v>2.1999999999999999E-2</v>
      </c>
      <c r="R26" s="80">
        <f t="shared" si="7"/>
        <v>0.02</v>
      </c>
      <c r="S26" s="81">
        <f t="shared" si="7"/>
        <v>0.02</v>
      </c>
    </row>
    <row r="27" spans="2:19" x14ac:dyDescent="0.25">
      <c r="B27" s="75" t="s">
        <v>747</v>
      </c>
      <c r="C27" s="76"/>
      <c r="D27" s="76"/>
      <c r="E27" s="76"/>
      <c r="F27" s="76"/>
      <c r="G27" s="77">
        <f t="shared" ref="G27:S27" si="8">G24/1.18</f>
        <v>2.4003770000000002</v>
      </c>
      <c r="H27" s="77">
        <f t="shared" si="8"/>
        <v>2.4684620000000002</v>
      </c>
      <c r="I27" s="77">
        <f t="shared" si="8"/>
        <v>2.5644619999999998</v>
      </c>
      <c r="J27" s="77">
        <f t="shared" si="8"/>
        <v>2.6421009999999998</v>
      </c>
      <c r="K27" s="77">
        <f t="shared" si="8"/>
        <v>2.7221060000000001</v>
      </c>
      <c r="L27" s="77">
        <f t="shared" si="8"/>
        <v>2.7983249680000002</v>
      </c>
      <c r="M27" s="77">
        <f t="shared" si="8"/>
        <v>2.8738797421360003</v>
      </c>
      <c r="N27" s="77">
        <f t="shared" si="8"/>
        <v>2.951474495173672</v>
      </c>
      <c r="O27" s="77">
        <f t="shared" si="8"/>
        <v>3.0252613575530138</v>
      </c>
      <c r="P27" s="77">
        <f t="shared" si="8"/>
        <v>3.0948423687767335</v>
      </c>
      <c r="Q27" s="77">
        <f t="shared" si="8"/>
        <v>3.1629289008898214</v>
      </c>
      <c r="R27" s="77">
        <f t="shared" si="8"/>
        <v>3.2261874789076179</v>
      </c>
      <c r="S27" s="78">
        <f t="shared" si="8"/>
        <v>3.2907112284857702</v>
      </c>
    </row>
    <row r="28" spans="2:19" ht="15.75" thickBot="1" x14ac:dyDescent="0.3">
      <c r="B28" s="85" t="s">
        <v>748</v>
      </c>
      <c r="C28" s="86"/>
      <c r="D28" s="86"/>
      <c r="E28" s="86"/>
      <c r="F28" s="86"/>
      <c r="G28" s="87">
        <f t="shared" ref="G28:S28" si="9">G27*0.18</f>
        <v>0.43206786000000003</v>
      </c>
      <c r="H28" s="87">
        <f t="shared" si="9"/>
        <v>0.44432315999999999</v>
      </c>
      <c r="I28" s="87">
        <f t="shared" si="9"/>
        <v>0.46160315999999996</v>
      </c>
      <c r="J28" s="87">
        <f t="shared" si="9"/>
        <v>0.47557817999999996</v>
      </c>
      <c r="K28" s="87">
        <f t="shared" si="9"/>
        <v>0.48997908000000001</v>
      </c>
      <c r="L28" s="87">
        <f t="shared" si="9"/>
        <v>0.50369849424000002</v>
      </c>
      <c r="M28" s="87">
        <f t="shared" si="9"/>
        <v>0.51729835358448006</v>
      </c>
      <c r="N28" s="87">
        <f t="shared" si="9"/>
        <v>0.53126540913126097</v>
      </c>
      <c r="O28" s="87">
        <f t="shared" si="9"/>
        <v>0.54454704435954249</v>
      </c>
      <c r="P28" s="87">
        <f t="shared" si="9"/>
        <v>0.557071626379812</v>
      </c>
      <c r="Q28" s="87">
        <f t="shared" si="9"/>
        <v>0.56932720216016786</v>
      </c>
      <c r="R28" s="87">
        <f t="shared" si="9"/>
        <v>0.58071374620337124</v>
      </c>
      <c r="S28" s="88">
        <f t="shared" si="9"/>
        <v>0.59232802112743865</v>
      </c>
    </row>
    <row r="29" spans="2:19" x14ac:dyDescent="0.25">
      <c r="B29" s="66"/>
      <c r="C29" s="66"/>
      <c r="D29" s="66"/>
      <c r="E29" s="66"/>
      <c r="F29" s="66"/>
      <c r="G29" s="66"/>
      <c r="H29" s="66"/>
      <c r="I29" s="66"/>
      <c r="J29" s="66"/>
      <c r="K29" s="66"/>
      <c r="L29" s="66"/>
      <c r="M29" s="66"/>
      <c r="N29" s="66"/>
      <c r="O29" s="66"/>
      <c r="P29" s="66"/>
      <c r="Q29" s="66"/>
      <c r="R29" s="66"/>
      <c r="S29" s="66"/>
    </row>
    <row r="30" spans="2:19" x14ac:dyDescent="0.25">
      <c r="B30" s="66" t="s">
        <v>749</v>
      </c>
      <c r="C30" s="66"/>
      <c r="D30" s="66"/>
      <c r="E30" s="66"/>
      <c r="F30" s="66"/>
      <c r="G30" s="66"/>
      <c r="H30" s="66"/>
      <c r="I30" s="66"/>
      <c r="J30" s="66"/>
      <c r="K30" s="66"/>
      <c r="L30" s="66"/>
      <c r="M30" s="66"/>
      <c r="N30" s="66"/>
      <c r="O30" s="66"/>
      <c r="P30" s="66"/>
      <c r="Q30" s="66"/>
      <c r="R30" s="66"/>
      <c r="S30" s="66"/>
    </row>
    <row r="31" spans="2:19" ht="15.75" thickBot="1" x14ac:dyDescent="0.3">
      <c r="B31" s="66"/>
      <c r="C31" s="66"/>
      <c r="D31" s="66"/>
      <c r="E31" s="66"/>
      <c r="F31" s="66"/>
      <c r="G31" s="66"/>
      <c r="H31" s="66"/>
      <c r="I31" s="66"/>
      <c r="J31" s="66"/>
      <c r="K31" s="66"/>
      <c r="L31" s="66"/>
      <c r="M31" s="66"/>
      <c r="N31" s="66"/>
      <c r="O31" s="66"/>
      <c r="P31" s="66"/>
      <c r="Q31" s="66"/>
      <c r="R31" s="66"/>
      <c r="S31" s="66"/>
    </row>
    <row r="32" spans="2:19" x14ac:dyDescent="0.25">
      <c r="B32" s="89" t="s">
        <v>750</v>
      </c>
      <c r="C32" s="90"/>
      <c r="D32" s="90"/>
      <c r="E32" s="90"/>
      <c r="F32" s="90"/>
      <c r="G32" s="91">
        <f t="shared" ref="G32:S32" si="10">G33*1.2</f>
        <v>0</v>
      </c>
      <c r="H32" s="91">
        <f t="shared" si="10"/>
        <v>0</v>
      </c>
      <c r="I32" s="91">
        <f t="shared" si="10"/>
        <v>2.8221437859562927E-3</v>
      </c>
      <c r="J32" s="91">
        <f t="shared" si="10"/>
        <v>2.9068076572893154E-3</v>
      </c>
      <c r="K32" s="91">
        <f t="shared" si="10"/>
        <v>7.9872685311546787E-2</v>
      </c>
      <c r="L32" s="91">
        <f t="shared" si="10"/>
        <v>0.20661770134754573</v>
      </c>
      <c r="M32" s="91">
        <f t="shared" si="10"/>
        <v>0.29839710017338145</v>
      </c>
      <c r="N32" s="91">
        <f t="shared" si="10"/>
        <v>0.39324482022795337</v>
      </c>
      <c r="O32" s="91">
        <f t="shared" si="10"/>
        <v>0.75776327036967539</v>
      </c>
      <c r="P32" s="91">
        <f t="shared" si="10"/>
        <v>6.4441041775536982</v>
      </c>
      <c r="Q32" s="91">
        <f t="shared" si="10"/>
        <v>8.4545637191224827</v>
      </c>
      <c r="R32" s="91">
        <f t="shared" si="10"/>
        <v>14.723916803247169</v>
      </c>
      <c r="S32" s="92">
        <f t="shared" si="10"/>
        <v>15.3173001660777</v>
      </c>
    </row>
    <row r="33" spans="2:19" x14ac:dyDescent="0.25">
      <c r="B33" s="75" t="s">
        <v>751</v>
      </c>
      <c r="C33" s="76"/>
      <c r="D33" s="76"/>
      <c r="E33" s="76"/>
      <c r="F33" s="76"/>
      <c r="G33" s="77">
        <f t="shared" ref="G33:S33" si="11">G13*G21</f>
        <v>0</v>
      </c>
      <c r="H33" s="77">
        <f t="shared" si="11"/>
        <v>0</v>
      </c>
      <c r="I33" s="77">
        <f t="shared" si="11"/>
        <v>2.3517864882969105E-3</v>
      </c>
      <c r="J33" s="77">
        <f t="shared" si="11"/>
        <v>2.4223397144077629E-3</v>
      </c>
      <c r="K33" s="77">
        <f t="shared" si="11"/>
        <v>6.6560571092955656E-2</v>
      </c>
      <c r="L33" s="77">
        <f t="shared" si="11"/>
        <v>0.17218141778962145</v>
      </c>
      <c r="M33" s="77">
        <f t="shared" si="11"/>
        <v>0.24866425014448454</v>
      </c>
      <c r="N33" s="77">
        <f t="shared" si="11"/>
        <v>0.32770401685662781</v>
      </c>
      <c r="O33" s="77">
        <f t="shared" si="11"/>
        <v>0.63146939197472951</v>
      </c>
      <c r="P33" s="77">
        <f t="shared" si="11"/>
        <v>5.370086814628082</v>
      </c>
      <c r="Q33" s="77">
        <f t="shared" si="11"/>
        <v>7.0454697659354029</v>
      </c>
      <c r="R33" s="77">
        <f t="shared" si="11"/>
        <v>12.269930669372641</v>
      </c>
      <c r="S33" s="78">
        <f t="shared" si="11"/>
        <v>12.764416805064752</v>
      </c>
    </row>
    <row r="34" spans="2:19" x14ac:dyDescent="0.25">
      <c r="B34" s="75" t="s">
        <v>752</v>
      </c>
      <c r="C34" s="76"/>
      <c r="D34" s="76"/>
      <c r="E34" s="76"/>
      <c r="F34" s="76"/>
      <c r="G34" s="76"/>
      <c r="H34" s="77">
        <f t="shared" ref="H34:S34" si="12">H32-H33</f>
        <v>0</v>
      </c>
      <c r="I34" s="77">
        <f t="shared" si="12"/>
        <v>4.7035729765938219E-4</v>
      </c>
      <c r="J34" s="77">
        <f t="shared" si="12"/>
        <v>4.8446794288155249E-4</v>
      </c>
      <c r="K34" s="77">
        <f t="shared" si="12"/>
        <v>1.3312114218591131E-2</v>
      </c>
      <c r="L34" s="77">
        <f t="shared" si="12"/>
        <v>3.4436283557924274E-2</v>
      </c>
      <c r="M34" s="77">
        <f t="shared" si="12"/>
        <v>4.9732850028896908E-2</v>
      </c>
      <c r="N34" s="77">
        <f t="shared" si="12"/>
        <v>6.5540803371325562E-2</v>
      </c>
      <c r="O34" s="77">
        <f t="shared" si="12"/>
        <v>0.12629387839494588</v>
      </c>
      <c r="P34" s="77">
        <f t="shared" si="12"/>
        <v>1.0740173629256162</v>
      </c>
      <c r="Q34" s="77">
        <f t="shared" si="12"/>
        <v>1.4090939531870799</v>
      </c>
      <c r="R34" s="77">
        <f t="shared" si="12"/>
        <v>2.4539861338745279</v>
      </c>
      <c r="S34" s="78">
        <f t="shared" si="12"/>
        <v>2.5528833610129489</v>
      </c>
    </row>
    <row r="35" spans="2:19" x14ac:dyDescent="0.25">
      <c r="B35" s="75" t="s">
        <v>753</v>
      </c>
      <c r="C35" s="76"/>
      <c r="D35" s="76"/>
      <c r="E35" s="76"/>
      <c r="F35" s="76"/>
      <c r="G35" s="76"/>
      <c r="H35" s="77">
        <f t="shared" ref="H35:S35" si="13">H33</f>
        <v>0</v>
      </c>
      <c r="I35" s="77">
        <f t="shared" si="13"/>
        <v>2.3517864882969105E-3</v>
      </c>
      <c r="J35" s="77">
        <f t="shared" si="13"/>
        <v>2.4223397144077629E-3</v>
      </c>
      <c r="K35" s="77">
        <f t="shared" si="13"/>
        <v>6.6560571092955656E-2</v>
      </c>
      <c r="L35" s="77">
        <f t="shared" si="13"/>
        <v>0.17218141778962145</v>
      </c>
      <c r="M35" s="77">
        <f t="shared" si="13"/>
        <v>0.24866425014448454</v>
      </c>
      <c r="N35" s="77">
        <f t="shared" si="13"/>
        <v>0.32770401685662781</v>
      </c>
      <c r="O35" s="77">
        <f t="shared" si="13"/>
        <v>0.63146939197472951</v>
      </c>
      <c r="P35" s="77">
        <f t="shared" si="13"/>
        <v>5.370086814628082</v>
      </c>
      <c r="Q35" s="77">
        <f t="shared" si="13"/>
        <v>7.0454697659354029</v>
      </c>
      <c r="R35" s="77">
        <f t="shared" si="13"/>
        <v>12.269930669372641</v>
      </c>
      <c r="S35" s="78">
        <f t="shared" si="13"/>
        <v>12.764416805064752</v>
      </c>
    </row>
    <row r="36" spans="2:19" ht="15.75" thickBot="1" x14ac:dyDescent="0.3">
      <c r="B36" s="85" t="s">
        <v>754</v>
      </c>
      <c r="C36" s="86"/>
      <c r="D36" s="86"/>
      <c r="E36" s="86"/>
      <c r="F36" s="86"/>
      <c r="G36" s="86"/>
      <c r="H36" s="87">
        <f t="shared" ref="H36:S36" si="14">H34</f>
        <v>0</v>
      </c>
      <c r="I36" s="87">
        <f t="shared" si="14"/>
        <v>4.7035729765938219E-4</v>
      </c>
      <c r="J36" s="87">
        <f t="shared" si="14"/>
        <v>4.8446794288155249E-4</v>
      </c>
      <c r="K36" s="87">
        <f t="shared" si="14"/>
        <v>1.3312114218591131E-2</v>
      </c>
      <c r="L36" s="87">
        <f t="shared" si="14"/>
        <v>3.4436283557924274E-2</v>
      </c>
      <c r="M36" s="87">
        <f t="shared" si="14"/>
        <v>4.9732850028896908E-2</v>
      </c>
      <c r="N36" s="87">
        <f t="shared" si="14"/>
        <v>6.5540803371325562E-2</v>
      </c>
      <c r="O36" s="87">
        <f t="shared" si="14"/>
        <v>0.12629387839494588</v>
      </c>
      <c r="P36" s="87">
        <f t="shared" si="14"/>
        <v>1.0740173629256162</v>
      </c>
      <c r="Q36" s="87">
        <f t="shared" si="14"/>
        <v>1.4090939531870799</v>
      </c>
      <c r="R36" s="87">
        <f t="shared" si="14"/>
        <v>2.4539861338745279</v>
      </c>
      <c r="S36" s="88">
        <f t="shared" si="14"/>
        <v>2.5528833610129489</v>
      </c>
    </row>
    <row r="37" spans="2:19" x14ac:dyDescent="0.25">
      <c r="B37" s="89" t="s">
        <v>742</v>
      </c>
      <c r="C37" s="90"/>
      <c r="D37" s="90"/>
      <c r="E37" s="90"/>
      <c r="F37" s="90"/>
      <c r="G37" s="91"/>
      <c r="H37" s="91">
        <f t="shared" ref="H37:S37" si="15">H38*1.2</f>
        <v>0</v>
      </c>
      <c r="I37" s="91">
        <f t="shared" si="15"/>
        <v>7.7151170432035628E-3</v>
      </c>
      <c r="J37" s="91">
        <f t="shared" si="15"/>
        <v>7.9486919497988966E-3</v>
      </c>
      <c r="K37" s="91">
        <f t="shared" si="15"/>
        <v>0.21847211136199049</v>
      </c>
      <c r="L37" s="91">
        <f t="shared" si="15"/>
        <v>0.5563304277365877</v>
      </c>
      <c r="M37" s="91">
        <f t="shared" si="15"/>
        <v>0.79089868530896268</v>
      </c>
      <c r="N37" s="91">
        <f t="shared" si="15"/>
        <v>1.0269911537133722</v>
      </c>
      <c r="O37" s="91">
        <f t="shared" si="15"/>
        <v>1.9479821366593126</v>
      </c>
      <c r="P37" s="91">
        <f t="shared" si="15"/>
        <v>16.290362085586096</v>
      </c>
      <c r="Q37" s="91">
        <f t="shared" si="15"/>
        <v>20.996717924322081</v>
      </c>
      <c r="R37" s="91">
        <f t="shared" si="15"/>
        <v>35.852947941746208</v>
      </c>
      <c r="S37" s="92">
        <f t="shared" si="15"/>
        <v>36.570006900581134</v>
      </c>
    </row>
    <row r="38" spans="2:19" x14ac:dyDescent="0.25">
      <c r="B38" s="75" t="s">
        <v>751</v>
      </c>
      <c r="C38" s="76"/>
      <c r="D38" s="76"/>
      <c r="E38" s="76"/>
      <c r="F38" s="76"/>
      <c r="G38" s="77"/>
      <c r="H38" s="77">
        <f t="shared" ref="H38:S38" si="16">H14*H27</f>
        <v>0</v>
      </c>
      <c r="I38" s="77">
        <f t="shared" si="16"/>
        <v>6.4292642026696359E-3</v>
      </c>
      <c r="J38" s="77">
        <f t="shared" si="16"/>
        <v>6.6239099581657471E-3</v>
      </c>
      <c r="K38" s="77">
        <f t="shared" si="16"/>
        <v>0.18206009280165875</v>
      </c>
      <c r="L38" s="77">
        <f t="shared" si="16"/>
        <v>0.4636086897804898</v>
      </c>
      <c r="M38" s="77">
        <f t="shared" si="16"/>
        <v>0.65908223775746888</v>
      </c>
      <c r="N38" s="77">
        <f t="shared" si="16"/>
        <v>0.85582596142781031</v>
      </c>
      <c r="O38" s="77">
        <f t="shared" si="16"/>
        <v>1.623318447216094</v>
      </c>
      <c r="P38" s="77">
        <f t="shared" si="16"/>
        <v>13.575301737988413</v>
      </c>
      <c r="Q38" s="77">
        <f t="shared" si="16"/>
        <v>17.497264936935068</v>
      </c>
      <c r="R38" s="77">
        <f t="shared" si="16"/>
        <v>29.87745661812184</v>
      </c>
      <c r="S38" s="78">
        <f t="shared" si="16"/>
        <v>30.475005750484279</v>
      </c>
    </row>
    <row r="39" spans="2:19" x14ac:dyDescent="0.25">
      <c r="B39" s="75" t="s">
        <v>752</v>
      </c>
      <c r="C39" s="76"/>
      <c r="D39" s="76"/>
      <c r="E39" s="76"/>
      <c r="F39" s="76"/>
      <c r="G39" s="77"/>
      <c r="H39" s="77">
        <f t="shared" ref="H39:S39" si="17">H37-H38</f>
        <v>0</v>
      </c>
      <c r="I39" s="77">
        <f t="shared" si="17"/>
        <v>1.2858528405339268E-3</v>
      </c>
      <c r="J39" s="77">
        <f t="shared" si="17"/>
        <v>1.3247819916331494E-3</v>
      </c>
      <c r="K39" s="77">
        <f t="shared" si="17"/>
        <v>3.6412018560331744E-2</v>
      </c>
      <c r="L39" s="77">
        <f t="shared" si="17"/>
        <v>9.2721737956097894E-2</v>
      </c>
      <c r="M39" s="77">
        <f t="shared" si="17"/>
        <v>0.1318164475514938</v>
      </c>
      <c r="N39" s="77">
        <f t="shared" si="17"/>
        <v>0.17116519228556193</v>
      </c>
      <c r="O39" s="77">
        <f t="shared" si="17"/>
        <v>0.32466368944321866</v>
      </c>
      <c r="P39" s="77">
        <f t="shared" si="17"/>
        <v>2.7150603475976833</v>
      </c>
      <c r="Q39" s="77">
        <f t="shared" si="17"/>
        <v>3.4994529873870128</v>
      </c>
      <c r="R39" s="77">
        <f t="shared" si="17"/>
        <v>5.9754913236243681</v>
      </c>
      <c r="S39" s="78">
        <f t="shared" si="17"/>
        <v>6.0950011500968557</v>
      </c>
    </row>
    <row r="40" spans="2:19" x14ac:dyDescent="0.25">
      <c r="B40" s="75" t="s">
        <v>753</v>
      </c>
      <c r="C40" s="76"/>
      <c r="D40" s="76"/>
      <c r="E40" s="76"/>
      <c r="F40" s="76"/>
      <c r="G40" s="77"/>
      <c r="H40" s="77">
        <f t="shared" ref="H40:S40" si="18">H38</f>
        <v>0</v>
      </c>
      <c r="I40" s="77">
        <f t="shared" si="18"/>
        <v>6.4292642026696359E-3</v>
      </c>
      <c r="J40" s="77">
        <f t="shared" si="18"/>
        <v>6.6239099581657471E-3</v>
      </c>
      <c r="K40" s="77">
        <f t="shared" si="18"/>
        <v>0.18206009280165875</v>
      </c>
      <c r="L40" s="77">
        <f t="shared" si="18"/>
        <v>0.4636086897804898</v>
      </c>
      <c r="M40" s="77">
        <f t="shared" si="18"/>
        <v>0.65908223775746888</v>
      </c>
      <c r="N40" s="77">
        <f t="shared" si="18"/>
        <v>0.85582596142781031</v>
      </c>
      <c r="O40" s="77">
        <f t="shared" si="18"/>
        <v>1.623318447216094</v>
      </c>
      <c r="P40" s="77">
        <f t="shared" si="18"/>
        <v>13.575301737988413</v>
      </c>
      <c r="Q40" s="77">
        <f t="shared" si="18"/>
        <v>17.497264936935068</v>
      </c>
      <c r="R40" s="77">
        <f t="shared" si="18"/>
        <v>29.87745661812184</v>
      </c>
      <c r="S40" s="78">
        <f t="shared" si="18"/>
        <v>30.475005750484279</v>
      </c>
    </row>
    <row r="41" spans="2:19" ht="15.75" thickBot="1" x14ac:dyDescent="0.3">
      <c r="B41" s="85" t="s">
        <v>754</v>
      </c>
      <c r="C41" s="86"/>
      <c r="D41" s="86"/>
      <c r="E41" s="86"/>
      <c r="F41" s="86"/>
      <c r="G41" s="87"/>
      <c r="H41" s="87">
        <f t="shared" ref="H41:S41" si="19">H39</f>
        <v>0</v>
      </c>
      <c r="I41" s="87">
        <f t="shared" si="19"/>
        <v>1.2858528405339268E-3</v>
      </c>
      <c r="J41" s="87">
        <f t="shared" si="19"/>
        <v>1.3247819916331494E-3</v>
      </c>
      <c r="K41" s="87">
        <f t="shared" si="19"/>
        <v>3.6412018560331744E-2</v>
      </c>
      <c r="L41" s="87">
        <f t="shared" si="19"/>
        <v>9.2721737956097894E-2</v>
      </c>
      <c r="M41" s="87">
        <f t="shared" si="19"/>
        <v>0.1318164475514938</v>
      </c>
      <c r="N41" s="87">
        <f t="shared" si="19"/>
        <v>0.17116519228556193</v>
      </c>
      <c r="O41" s="87">
        <f t="shared" si="19"/>
        <v>0.32466368944321866</v>
      </c>
      <c r="P41" s="87">
        <f t="shared" si="19"/>
        <v>2.7150603475976833</v>
      </c>
      <c r="Q41" s="87">
        <f t="shared" si="19"/>
        <v>3.4994529873870128</v>
      </c>
      <c r="R41" s="87">
        <f t="shared" si="19"/>
        <v>5.9754913236243681</v>
      </c>
      <c r="S41" s="88">
        <f t="shared" si="19"/>
        <v>6.0950011500968557</v>
      </c>
    </row>
    <row r="42" spans="2:19" x14ac:dyDescent="0.25">
      <c r="B42" s="89" t="s">
        <v>755</v>
      </c>
      <c r="C42" s="90"/>
      <c r="D42" s="90"/>
      <c r="E42" s="90"/>
      <c r="F42" s="90"/>
      <c r="G42" s="91"/>
      <c r="H42" s="91">
        <f t="shared" ref="H42:S42" si="20">H37+H32</f>
        <v>0</v>
      </c>
      <c r="I42" s="91">
        <f t="shared" si="20"/>
        <v>1.0537260829159855E-2</v>
      </c>
      <c r="J42" s="91">
        <f t="shared" si="20"/>
        <v>1.0855499607088212E-2</v>
      </c>
      <c r="K42" s="91">
        <f t="shared" si="20"/>
        <v>0.2983447966735373</v>
      </c>
      <c r="L42" s="91">
        <f t="shared" si="20"/>
        <v>0.76294812908413345</v>
      </c>
      <c r="M42" s="91">
        <f t="shared" si="20"/>
        <v>1.0892957854823442</v>
      </c>
      <c r="N42" s="91">
        <f t="shared" si="20"/>
        <v>1.4202359739413257</v>
      </c>
      <c r="O42" s="91">
        <f t="shared" si="20"/>
        <v>2.7057454070289881</v>
      </c>
      <c r="P42" s="91">
        <f t="shared" si="20"/>
        <v>22.734466263139794</v>
      </c>
      <c r="Q42" s="91">
        <f t="shared" si="20"/>
        <v>29.451281643444563</v>
      </c>
      <c r="R42" s="91">
        <f t="shared" si="20"/>
        <v>50.576864744993379</v>
      </c>
      <c r="S42" s="92">
        <f t="shared" si="20"/>
        <v>51.887307066658835</v>
      </c>
    </row>
    <row r="43" spans="2:19" x14ac:dyDescent="0.25">
      <c r="B43" s="75" t="s">
        <v>751</v>
      </c>
      <c r="C43" s="76"/>
      <c r="D43" s="76"/>
      <c r="E43" s="76"/>
      <c r="F43" s="76"/>
      <c r="G43" s="77"/>
      <c r="H43" s="77">
        <f t="shared" ref="H43:S43" si="21">H33+H38</f>
        <v>0</v>
      </c>
      <c r="I43" s="77">
        <f t="shared" si="21"/>
        <v>8.7810506909665464E-3</v>
      </c>
      <c r="J43" s="77">
        <f t="shared" si="21"/>
        <v>9.04624967257351E-3</v>
      </c>
      <c r="K43" s="77">
        <f t="shared" si="21"/>
        <v>0.2486206638946144</v>
      </c>
      <c r="L43" s="77">
        <f t="shared" si="21"/>
        <v>0.63579010757011123</v>
      </c>
      <c r="M43" s="77">
        <f t="shared" si="21"/>
        <v>0.90774648790195345</v>
      </c>
      <c r="N43" s="77">
        <f t="shared" si="21"/>
        <v>1.1835299782844382</v>
      </c>
      <c r="O43" s="77">
        <f t="shared" si="21"/>
        <v>2.2547878391908234</v>
      </c>
      <c r="P43" s="77">
        <f t="shared" si="21"/>
        <v>18.945388552616496</v>
      </c>
      <c r="Q43" s="77">
        <f t="shared" si="21"/>
        <v>24.542734702870469</v>
      </c>
      <c r="R43" s="77">
        <f t="shared" si="21"/>
        <v>42.147387287494482</v>
      </c>
      <c r="S43" s="78">
        <f t="shared" si="21"/>
        <v>43.239422555549027</v>
      </c>
    </row>
    <row r="44" spans="2:19" x14ac:dyDescent="0.25">
      <c r="B44" s="75" t="s">
        <v>752</v>
      </c>
      <c r="C44" s="76"/>
      <c r="D44" s="76"/>
      <c r="E44" s="76"/>
      <c r="F44" s="76"/>
      <c r="G44" s="77"/>
      <c r="H44" s="77">
        <f t="shared" ref="H44:S44" si="22">H34+H39</f>
        <v>0</v>
      </c>
      <c r="I44" s="77">
        <f t="shared" si="22"/>
        <v>1.756210138193309E-3</v>
      </c>
      <c r="J44" s="77">
        <f t="shared" si="22"/>
        <v>1.8092499345147019E-3</v>
      </c>
      <c r="K44" s="77">
        <f t="shared" si="22"/>
        <v>4.9724132778922875E-2</v>
      </c>
      <c r="L44" s="77">
        <f t="shared" si="22"/>
        <v>0.12715802151402217</v>
      </c>
      <c r="M44" s="77">
        <f t="shared" si="22"/>
        <v>0.18154929758039071</v>
      </c>
      <c r="N44" s="77">
        <f t="shared" si="22"/>
        <v>0.23670599565688749</v>
      </c>
      <c r="O44" s="77">
        <f t="shared" si="22"/>
        <v>0.45095756783816454</v>
      </c>
      <c r="P44" s="77">
        <f t="shared" si="22"/>
        <v>3.7890777105232996</v>
      </c>
      <c r="Q44" s="77">
        <f t="shared" si="22"/>
        <v>4.9085469405740927</v>
      </c>
      <c r="R44" s="77">
        <f t="shared" si="22"/>
        <v>8.429477457498896</v>
      </c>
      <c r="S44" s="78">
        <f t="shared" si="22"/>
        <v>8.6478845111098046</v>
      </c>
    </row>
    <row r="45" spans="2:19" x14ac:dyDescent="0.25">
      <c r="B45" s="75" t="s">
        <v>753</v>
      </c>
      <c r="C45" s="76"/>
      <c r="D45" s="76"/>
      <c r="E45" s="76"/>
      <c r="F45" s="76"/>
      <c r="G45" s="77"/>
      <c r="H45" s="77">
        <f t="shared" ref="H45:S45" si="23">H35+H40</f>
        <v>0</v>
      </c>
      <c r="I45" s="77">
        <f t="shared" si="23"/>
        <v>8.7810506909665464E-3</v>
      </c>
      <c r="J45" s="77">
        <f t="shared" si="23"/>
        <v>9.04624967257351E-3</v>
      </c>
      <c r="K45" s="77">
        <f t="shared" si="23"/>
        <v>0.2486206638946144</v>
      </c>
      <c r="L45" s="77">
        <f t="shared" si="23"/>
        <v>0.63579010757011123</v>
      </c>
      <c r="M45" s="77">
        <f t="shared" si="23"/>
        <v>0.90774648790195345</v>
      </c>
      <c r="N45" s="77">
        <f t="shared" si="23"/>
        <v>1.1835299782844382</v>
      </c>
      <c r="O45" s="77">
        <f t="shared" si="23"/>
        <v>2.2547878391908234</v>
      </c>
      <c r="P45" s="77">
        <f t="shared" si="23"/>
        <v>18.945388552616496</v>
      </c>
      <c r="Q45" s="77">
        <f t="shared" si="23"/>
        <v>24.542734702870469</v>
      </c>
      <c r="R45" s="77">
        <f t="shared" si="23"/>
        <v>42.147387287494482</v>
      </c>
      <c r="S45" s="78">
        <f t="shared" si="23"/>
        <v>43.239422555549027</v>
      </c>
    </row>
    <row r="46" spans="2:19" ht="15.75" thickBot="1" x14ac:dyDescent="0.3">
      <c r="B46" s="85" t="s">
        <v>754</v>
      </c>
      <c r="C46" s="86"/>
      <c r="D46" s="86"/>
      <c r="E46" s="86"/>
      <c r="F46" s="86"/>
      <c r="G46" s="87"/>
      <c r="H46" s="87">
        <f t="shared" ref="H46:S46" si="24">H36+H41</f>
        <v>0</v>
      </c>
      <c r="I46" s="87">
        <f t="shared" si="24"/>
        <v>1.756210138193309E-3</v>
      </c>
      <c r="J46" s="87">
        <f t="shared" si="24"/>
        <v>1.8092499345147019E-3</v>
      </c>
      <c r="K46" s="87">
        <f t="shared" si="24"/>
        <v>4.9724132778922875E-2</v>
      </c>
      <c r="L46" s="87">
        <f t="shared" si="24"/>
        <v>0.12715802151402217</v>
      </c>
      <c r="M46" s="87">
        <f t="shared" si="24"/>
        <v>0.18154929758039071</v>
      </c>
      <c r="N46" s="87">
        <f t="shared" si="24"/>
        <v>0.23670599565688749</v>
      </c>
      <c r="O46" s="87">
        <f t="shared" si="24"/>
        <v>0.45095756783816454</v>
      </c>
      <c r="P46" s="87">
        <f t="shared" si="24"/>
        <v>3.7890777105232996</v>
      </c>
      <c r="Q46" s="87">
        <f t="shared" si="24"/>
        <v>4.9085469405740927</v>
      </c>
      <c r="R46" s="87">
        <f t="shared" si="24"/>
        <v>8.429477457498896</v>
      </c>
      <c r="S46" s="88">
        <f t="shared" si="24"/>
        <v>8.6478845111098046</v>
      </c>
    </row>
    <row r="47" spans="2:19" x14ac:dyDescent="0.25">
      <c r="B47" s="66"/>
      <c r="C47" s="66"/>
      <c r="D47" s="66"/>
      <c r="E47" s="66"/>
      <c r="F47" s="66"/>
      <c r="G47" s="66"/>
      <c r="H47" s="66"/>
      <c r="I47" s="66"/>
      <c r="J47" s="66"/>
      <c r="K47" s="66"/>
      <c r="L47" s="66"/>
      <c r="M47" s="66"/>
      <c r="N47" s="66"/>
      <c r="O47" s="66"/>
      <c r="P47" s="66"/>
      <c r="Q47" s="66"/>
      <c r="R47" s="66"/>
      <c r="S47" s="66"/>
    </row>
    <row r="48" spans="2:19" x14ac:dyDescent="0.25">
      <c r="B48" s="66"/>
      <c r="C48" s="66"/>
      <c r="D48" s="66"/>
      <c r="E48" s="66"/>
      <c r="F48" s="66"/>
      <c r="G48" s="66"/>
      <c r="H48" s="66"/>
      <c r="I48" s="66"/>
      <c r="J48" s="66"/>
      <c r="K48" s="66"/>
      <c r="L48" s="66"/>
      <c r="M48" s="66"/>
      <c r="N48" s="66"/>
      <c r="O48" s="66"/>
      <c r="P48" s="66"/>
      <c r="Q48" s="66"/>
      <c r="R48" s="66"/>
      <c r="S48" s="66"/>
    </row>
    <row r="49" spans="2:20" x14ac:dyDescent="0.25">
      <c r="B49" s="66" t="s">
        <v>756</v>
      </c>
      <c r="C49" s="66"/>
      <c r="D49" s="66"/>
      <c r="E49" s="66"/>
      <c r="F49" s="66"/>
      <c r="G49" s="66"/>
      <c r="H49" s="77" t="s">
        <v>328</v>
      </c>
      <c r="I49" s="77" t="s">
        <v>328</v>
      </c>
      <c r="J49" s="77" t="s">
        <v>328</v>
      </c>
      <c r="K49" s="77" t="s">
        <v>757</v>
      </c>
      <c r="L49" s="77" t="s">
        <v>328</v>
      </c>
      <c r="M49" s="77" t="s">
        <v>468</v>
      </c>
      <c r="O49" s="66"/>
      <c r="Q49" s="66"/>
      <c r="S49" s="66"/>
    </row>
    <row r="50" spans="2:20" x14ac:dyDescent="0.25">
      <c r="B50" s="75" t="s">
        <v>758</v>
      </c>
      <c r="C50" s="76"/>
      <c r="D50" s="76"/>
      <c r="E50" s="76"/>
      <c r="F50" s="76"/>
      <c r="G50" s="77"/>
      <c r="H50" s="77">
        <f t="shared" ref="H50:M50" si="25">G50+H49*1000</f>
        <v>0</v>
      </c>
      <c r="I50" s="77">
        <f t="shared" si="25"/>
        <v>0</v>
      </c>
      <c r="J50" s="77">
        <f t="shared" si="25"/>
        <v>0</v>
      </c>
      <c r="K50" s="77">
        <f t="shared" si="25"/>
        <v>81.906000000000006</v>
      </c>
      <c r="L50" s="77">
        <f t="shared" si="25"/>
        <v>81.906000000000006</v>
      </c>
      <c r="M50" s="77">
        <f t="shared" si="25"/>
        <v>5940.2420000000002</v>
      </c>
      <c r="N50" s="77">
        <f t="shared" ref="N50:S50" si="26">M50</f>
        <v>5940.2420000000002</v>
      </c>
      <c r="O50" s="77">
        <f t="shared" si="26"/>
        <v>5940.2420000000002</v>
      </c>
      <c r="P50" s="77">
        <f t="shared" si="26"/>
        <v>5940.2420000000002</v>
      </c>
      <c r="Q50" s="77">
        <f t="shared" si="26"/>
        <v>5940.2420000000002</v>
      </c>
      <c r="R50" s="77">
        <f t="shared" si="26"/>
        <v>5940.2420000000002</v>
      </c>
      <c r="S50" s="77">
        <f t="shared" si="26"/>
        <v>5940.2420000000002</v>
      </c>
    </row>
    <row r="51" spans="2:20" x14ac:dyDescent="0.25">
      <c r="B51" s="75" t="s">
        <v>759</v>
      </c>
      <c r="C51" s="76"/>
      <c r="D51" s="76"/>
      <c r="E51" s="76"/>
      <c r="F51" s="76"/>
      <c r="G51" s="77"/>
      <c r="H51" s="77">
        <f t="shared" ref="H51:N51" si="27">G50/7</f>
        <v>0</v>
      </c>
      <c r="I51" s="77">
        <f t="shared" si="27"/>
        <v>0</v>
      </c>
      <c r="J51" s="77">
        <f t="shared" si="27"/>
        <v>0</v>
      </c>
      <c r="K51" s="77">
        <f t="shared" si="27"/>
        <v>0</v>
      </c>
      <c r="L51" s="77">
        <f t="shared" si="27"/>
        <v>11.700857142857144</v>
      </c>
      <c r="M51" s="77">
        <f t="shared" si="27"/>
        <v>11.700857142857144</v>
      </c>
      <c r="N51" s="77">
        <f t="shared" si="27"/>
        <v>848.60599999999999</v>
      </c>
      <c r="O51" s="77">
        <v>5093.1498107861917</v>
      </c>
      <c r="P51" s="77"/>
      <c r="Q51" s="77"/>
      <c r="R51" s="77"/>
      <c r="S51" s="77"/>
      <c r="T51" s="93" t="e">
        <f>#REF!/1000-SUM(F51:S51)</f>
        <v>#REF!</v>
      </c>
    </row>
    <row r="52" spans="2:20" ht="15.75" thickBot="1" x14ac:dyDescent="0.3"/>
    <row r="53" spans="2:20" x14ac:dyDescent="0.25">
      <c r="B53" s="94" t="s">
        <v>228</v>
      </c>
      <c r="C53" s="95"/>
      <c r="D53" s="95"/>
      <c r="E53" s="95"/>
      <c r="F53" s="95"/>
      <c r="G53" s="95"/>
      <c r="H53" s="95"/>
      <c r="I53" s="95"/>
      <c r="J53" s="95"/>
      <c r="K53" s="95"/>
      <c r="L53" s="95"/>
      <c r="M53" s="95"/>
      <c r="N53" s="95"/>
      <c r="O53" s="95"/>
      <c r="P53" s="95"/>
      <c r="Q53" s="95"/>
      <c r="R53" s="95"/>
      <c r="S53" s="96"/>
    </row>
    <row r="54" spans="2:20" x14ac:dyDescent="0.25">
      <c r="B54" s="75" t="s">
        <v>760</v>
      </c>
      <c r="C54" s="76"/>
      <c r="D54" s="76"/>
      <c r="E54" s="76"/>
      <c r="F54" s="76"/>
      <c r="G54" s="77">
        <f t="shared" ref="G54:S54" si="28">G43-G51</f>
        <v>0</v>
      </c>
      <c r="H54" s="77">
        <f t="shared" si="28"/>
        <v>0</v>
      </c>
      <c r="I54" s="77">
        <f t="shared" si="28"/>
        <v>8.7810506909665464E-3</v>
      </c>
      <c r="J54" s="77">
        <f t="shared" si="28"/>
        <v>9.04624967257351E-3</v>
      </c>
      <c r="K54" s="77">
        <f t="shared" si="28"/>
        <v>0.2486206638946144</v>
      </c>
      <c r="L54" s="77">
        <f t="shared" si="28"/>
        <v>-11.065067035287033</v>
      </c>
      <c r="M54" s="77">
        <f t="shared" si="28"/>
        <v>-10.793110654955191</v>
      </c>
      <c r="N54" s="77">
        <f t="shared" si="28"/>
        <v>-847.42247002171553</v>
      </c>
      <c r="O54" s="77">
        <f t="shared" si="28"/>
        <v>-5090.8950229470011</v>
      </c>
      <c r="P54" s="77">
        <f t="shared" si="28"/>
        <v>18.945388552616496</v>
      </c>
      <c r="Q54" s="77">
        <f t="shared" si="28"/>
        <v>24.542734702870469</v>
      </c>
      <c r="R54" s="77">
        <f t="shared" si="28"/>
        <v>42.147387287494482</v>
      </c>
      <c r="S54" s="78">
        <f t="shared" si="28"/>
        <v>43.239422555549027</v>
      </c>
    </row>
    <row r="55" spans="2:20" x14ac:dyDescent="0.25">
      <c r="B55" s="75" t="s">
        <v>761</v>
      </c>
      <c r="C55" s="76"/>
      <c r="D55" s="76"/>
      <c r="E55" s="76"/>
      <c r="F55" s="76"/>
      <c r="G55" s="77">
        <f>G54</f>
        <v>0</v>
      </c>
      <c r="H55" s="77">
        <f t="shared" ref="H55:S55" si="29">G55+H54</f>
        <v>0</v>
      </c>
      <c r="I55" s="77">
        <f t="shared" si="29"/>
        <v>8.7810506909665464E-3</v>
      </c>
      <c r="J55" s="77">
        <f t="shared" si="29"/>
        <v>1.7827300363540056E-2</v>
      </c>
      <c r="K55" s="77">
        <f t="shared" si="29"/>
        <v>0.26644796425815448</v>
      </c>
      <c r="L55" s="77">
        <f t="shared" si="29"/>
        <v>-10.798619071028879</v>
      </c>
      <c r="M55" s="77">
        <f t="shared" si="29"/>
        <v>-21.59172972598407</v>
      </c>
      <c r="N55" s="77">
        <f t="shared" si="29"/>
        <v>-869.01419974769965</v>
      </c>
      <c r="O55" s="77">
        <f t="shared" si="29"/>
        <v>-5959.9092226947005</v>
      </c>
      <c r="P55" s="77">
        <f t="shared" si="29"/>
        <v>-5940.9638341420841</v>
      </c>
      <c r="Q55" s="77">
        <f t="shared" si="29"/>
        <v>-5916.4210994392133</v>
      </c>
      <c r="R55" s="77">
        <f t="shared" si="29"/>
        <v>-5874.2737121517184</v>
      </c>
      <c r="S55" s="78">
        <f t="shared" si="29"/>
        <v>-5831.0342895961694</v>
      </c>
    </row>
    <row r="56" spans="2:20" x14ac:dyDescent="0.25">
      <c r="B56" s="75" t="s">
        <v>762</v>
      </c>
      <c r="C56" s="76"/>
      <c r="D56" s="76"/>
      <c r="E56" s="76"/>
      <c r="F56" s="76"/>
      <c r="G56" s="77">
        <f t="shared" ref="G56:S56" si="30">G54*0.2</f>
        <v>0</v>
      </c>
      <c r="H56" s="77">
        <f t="shared" si="30"/>
        <v>0</v>
      </c>
      <c r="I56" s="77">
        <f t="shared" si="30"/>
        <v>1.7562101381933095E-3</v>
      </c>
      <c r="J56" s="77">
        <f t="shared" si="30"/>
        <v>1.8092499345147021E-3</v>
      </c>
      <c r="K56" s="77">
        <f t="shared" si="30"/>
        <v>4.9724132778922882E-2</v>
      </c>
      <c r="L56" s="77">
        <f t="shared" si="30"/>
        <v>-2.2130134070574066</v>
      </c>
      <c r="M56" s="77">
        <f t="shared" si="30"/>
        <v>-2.1586221309910383</v>
      </c>
      <c r="N56" s="77">
        <f t="shared" si="30"/>
        <v>-169.48449400434311</v>
      </c>
      <c r="O56" s="77">
        <f t="shared" si="30"/>
        <v>-1018.1790045894003</v>
      </c>
      <c r="P56" s="77">
        <f t="shared" si="30"/>
        <v>3.7890777105232996</v>
      </c>
      <c r="Q56" s="77">
        <f t="shared" si="30"/>
        <v>4.9085469405740945</v>
      </c>
      <c r="R56" s="77">
        <f t="shared" si="30"/>
        <v>8.429477457498896</v>
      </c>
      <c r="S56" s="78">
        <f t="shared" si="30"/>
        <v>8.6478845111098064</v>
      </c>
    </row>
    <row r="57" spans="2:20" x14ac:dyDescent="0.25">
      <c r="B57" s="75" t="s">
        <v>761</v>
      </c>
      <c r="C57" s="76"/>
      <c r="D57" s="76"/>
      <c r="E57" s="76"/>
      <c r="F57" s="76"/>
      <c r="G57" s="77">
        <f>G56</f>
        <v>0</v>
      </c>
      <c r="H57" s="77">
        <f t="shared" ref="H57:S57" si="31">G57+H56</f>
        <v>0</v>
      </c>
      <c r="I57" s="77">
        <f t="shared" si="31"/>
        <v>1.7562101381933095E-3</v>
      </c>
      <c r="J57" s="77">
        <f t="shared" si="31"/>
        <v>3.5654600727080118E-3</v>
      </c>
      <c r="K57" s="77">
        <f t="shared" si="31"/>
        <v>5.3289592851630894E-2</v>
      </c>
      <c r="L57" s="77">
        <f t="shared" si="31"/>
        <v>-2.1597238142057757</v>
      </c>
      <c r="M57" s="77">
        <f t="shared" si="31"/>
        <v>-4.318345945196814</v>
      </c>
      <c r="N57" s="77">
        <f t="shared" si="31"/>
        <v>-173.80283994953993</v>
      </c>
      <c r="O57" s="77">
        <f t="shared" si="31"/>
        <v>-1191.9818445389401</v>
      </c>
      <c r="P57" s="77">
        <f t="shared" si="31"/>
        <v>-1188.1927668284168</v>
      </c>
      <c r="Q57" s="77">
        <f t="shared" si="31"/>
        <v>-1183.2842198878427</v>
      </c>
      <c r="R57" s="77">
        <f t="shared" si="31"/>
        <v>-1174.8547424303438</v>
      </c>
      <c r="S57" s="78">
        <f t="shared" si="31"/>
        <v>-1166.2068579192339</v>
      </c>
    </row>
    <row r="58" spans="2:20" ht="15.75" thickBot="1" x14ac:dyDescent="0.3">
      <c r="B58" s="85" t="s">
        <v>763</v>
      </c>
      <c r="C58" s="86"/>
      <c r="D58" s="86"/>
      <c r="E58" s="86"/>
      <c r="F58" s="86"/>
      <c r="G58" s="87">
        <f>IF(G57&gt;0,G57-SUM($C$58:F58),0)</f>
        <v>0</v>
      </c>
      <c r="H58" s="87">
        <f>IF(H57&gt;0,H57-SUM($C$58:G58),0)</f>
        <v>0</v>
      </c>
      <c r="I58" s="87">
        <f>IF(I57&gt;0,I57-SUM($C$58:H58),0)</f>
        <v>1.7562101381933095E-3</v>
      </c>
      <c r="J58" s="87">
        <f>IF(J57&gt;0,J57-SUM($C$58:I58),0)</f>
        <v>1.8092499345147024E-3</v>
      </c>
      <c r="K58" s="87">
        <f>IF(K57&gt;0,K57-SUM($C$58:J58),0)</f>
        <v>4.9724132778922882E-2</v>
      </c>
      <c r="L58" s="87">
        <f>IF(L57&gt;0,L57-SUM($C$58:K58),0)</f>
        <v>0</v>
      </c>
      <c r="M58" s="87">
        <f>IF(M57&gt;0,M57-SUM($C$58:L58),0)</f>
        <v>0</v>
      </c>
      <c r="N58" s="87">
        <f>IF(N57&gt;0,N57-SUM($C$58:M58),0)</f>
        <v>0</v>
      </c>
      <c r="O58" s="87">
        <f>IF(O57&gt;0,O57-SUM($C$58:N58),0)</f>
        <v>0</v>
      </c>
      <c r="P58" s="87">
        <f>IF(P57&gt;0,P57-SUM($C$58:O58),0)</f>
        <v>0</v>
      </c>
      <c r="Q58" s="87">
        <f>IF(Q57&gt;0,Q57-SUM($C$58:P58),0)</f>
        <v>0</v>
      </c>
      <c r="R58" s="87">
        <f>IF(R57&gt;0,R57-SUM($C$58:Q58),0)</f>
        <v>0</v>
      </c>
      <c r="S58" s="88">
        <f>IF(S57&gt;0,S57-SUM($C$58:R58),0)</f>
        <v>0</v>
      </c>
    </row>
    <row r="59" spans="2:20" ht="15.75" thickBot="1" x14ac:dyDescent="0.3"/>
    <row r="60" spans="2:20" x14ac:dyDescent="0.25">
      <c r="B60" s="94" t="s">
        <v>295</v>
      </c>
      <c r="C60" s="95"/>
      <c r="D60" s="95"/>
      <c r="E60" s="95"/>
      <c r="F60" s="95"/>
      <c r="G60" s="95"/>
      <c r="H60" s="95"/>
      <c r="I60" s="95"/>
      <c r="J60" s="95"/>
      <c r="K60" s="95"/>
      <c r="L60" s="95"/>
      <c r="M60" s="95"/>
      <c r="N60" s="95"/>
      <c r="O60" s="95"/>
      <c r="P60" s="95"/>
      <c r="Q60" s="95"/>
      <c r="R60" s="95"/>
      <c r="S60" s="96"/>
    </row>
    <row r="61" spans="2:20" x14ac:dyDescent="0.25">
      <c r="B61" s="75" t="s">
        <v>764</v>
      </c>
      <c r="C61" s="76"/>
      <c r="D61" s="76"/>
      <c r="E61" s="76"/>
      <c r="F61" s="76"/>
      <c r="G61" s="77"/>
      <c r="H61" s="77">
        <f>H75*20/120</f>
        <v>9824.9422770000019</v>
      </c>
      <c r="I61" s="77">
        <f>I75*20/120</f>
        <v>19092.787612560005</v>
      </c>
      <c r="J61" s="77">
        <f>J75*20/120</f>
        <v>23198.742570365586</v>
      </c>
      <c r="K61" s="77">
        <f>K75*20/120</f>
        <v>22938.788121843376</v>
      </c>
      <c r="L61" s="77">
        <f>L75*20/120</f>
        <v>25163.287942654235</v>
      </c>
      <c r="M61" s="77"/>
      <c r="N61" s="77"/>
      <c r="O61" s="77"/>
      <c r="P61" s="77"/>
      <c r="Q61" s="77"/>
      <c r="R61" s="77"/>
      <c r="S61" s="78"/>
    </row>
    <row r="62" spans="2:20" x14ac:dyDescent="0.25">
      <c r="B62" s="75" t="s">
        <v>765</v>
      </c>
      <c r="C62" s="76"/>
      <c r="D62" s="76"/>
      <c r="E62" s="76"/>
      <c r="F62" s="76"/>
      <c r="G62" s="77">
        <f t="shared" ref="G62:S62" si="32">G46</f>
        <v>0</v>
      </c>
      <c r="H62" s="77">
        <f t="shared" si="32"/>
        <v>0</v>
      </c>
      <c r="I62" s="77">
        <f t="shared" si="32"/>
        <v>1.756210138193309E-3</v>
      </c>
      <c r="J62" s="77">
        <f t="shared" si="32"/>
        <v>1.8092499345147019E-3</v>
      </c>
      <c r="K62" s="77">
        <f t="shared" si="32"/>
        <v>4.9724132778922875E-2</v>
      </c>
      <c r="L62" s="77">
        <f t="shared" si="32"/>
        <v>0.12715802151402217</v>
      </c>
      <c r="M62" s="77">
        <f t="shared" si="32"/>
        <v>0.18154929758039071</v>
      </c>
      <c r="N62" s="77">
        <f t="shared" si="32"/>
        <v>0.23670599565688749</v>
      </c>
      <c r="O62" s="77">
        <f t="shared" si="32"/>
        <v>0.45095756783816454</v>
      </c>
      <c r="P62" s="77">
        <f t="shared" si="32"/>
        <v>3.7890777105232996</v>
      </c>
      <c r="Q62" s="77">
        <f t="shared" si="32"/>
        <v>4.9085469405740927</v>
      </c>
      <c r="R62" s="77">
        <f t="shared" si="32"/>
        <v>8.429477457498896</v>
      </c>
      <c r="S62" s="78">
        <f t="shared" si="32"/>
        <v>8.6478845111098046</v>
      </c>
    </row>
    <row r="63" spans="2:20" x14ac:dyDescent="0.25">
      <c r="B63" s="75" t="s">
        <v>766</v>
      </c>
      <c r="C63" s="76"/>
      <c r="D63" s="76"/>
      <c r="E63" s="76"/>
      <c r="F63" s="76"/>
      <c r="G63" s="77">
        <f t="shared" ref="G63:S63" si="33">G62-G61</f>
        <v>0</v>
      </c>
      <c r="H63" s="77">
        <f t="shared" si="33"/>
        <v>-9824.9422770000019</v>
      </c>
      <c r="I63" s="77">
        <f t="shared" si="33"/>
        <v>-19092.785856349867</v>
      </c>
      <c r="J63" s="77">
        <f t="shared" si="33"/>
        <v>-23198.740761115652</v>
      </c>
      <c r="K63" s="77">
        <f t="shared" si="33"/>
        <v>-22938.738397710596</v>
      </c>
      <c r="L63" s="77">
        <f t="shared" si="33"/>
        <v>-25163.160784632721</v>
      </c>
      <c r="M63" s="77">
        <f t="shared" si="33"/>
        <v>0.18154929758039071</v>
      </c>
      <c r="N63" s="77">
        <f t="shared" si="33"/>
        <v>0.23670599565688749</v>
      </c>
      <c r="O63" s="77">
        <f t="shared" si="33"/>
        <v>0.45095756783816454</v>
      </c>
      <c r="P63" s="77">
        <f t="shared" si="33"/>
        <v>3.7890777105232996</v>
      </c>
      <c r="Q63" s="77">
        <f t="shared" si="33"/>
        <v>4.9085469405740927</v>
      </c>
      <c r="R63" s="77">
        <f t="shared" si="33"/>
        <v>8.429477457498896</v>
      </c>
      <c r="S63" s="78">
        <f t="shared" si="33"/>
        <v>8.6478845111098046</v>
      </c>
    </row>
    <row r="64" spans="2:20" x14ac:dyDescent="0.25">
      <c r="B64" s="75" t="s">
        <v>761</v>
      </c>
      <c r="G64" s="77">
        <f>G63</f>
        <v>0</v>
      </c>
      <c r="H64" s="77">
        <f t="shared" ref="H64:S64" si="34">G64+H63</f>
        <v>-9824.9422770000019</v>
      </c>
      <c r="I64" s="77">
        <f t="shared" si="34"/>
        <v>-28917.728133349869</v>
      </c>
      <c r="J64" s="77">
        <f t="shared" si="34"/>
        <v>-52116.468894465521</v>
      </c>
      <c r="K64" s="77">
        <f t="shared" si="34"/>
        <v>-75055.207292176114</v>
      </c>
      <c r="L64" s="77">
        <f t="shared" si="34"/>
        <v>-100218.36807680884</v>
      </c>
      <c r="M64" s="77">
        <f t="shared" si="34"/>
        <v>-100218.18652751125</v>
      </c>
      <c r="N64" s="77">
        <f t="shared" si="34"/>
        <v>-100217.94982151559</v>
      </c>
      <c r="O64" s="77">
        <f t="shared" si="34"/>
        <v>-100217.49886394775</v>
      </c>
      <c r="P64" s="77">
        <f t="shared" si="34"/>
        <v>-100213.70978623723</v>
      </c>
      <c r="Q64" s="77">
        <f t="shared" si="34"/>
        <v>-100208.80123929666</v>
      </c>
      <c r="R64" s="77">
        <f t="shared" si="34"/>
        <v>-100200.37176183917</v>
      </c>
      <c r="S64" s="78">
        <f t="shared" si="34"/>
        <v>-100191.72387732806</v>
      </c>
    </row>
    <row r="65" spans="2:27" ht="15.75" thickBot="1" x14ac:dyDescent="0.3">
      <c r="B65" s="85" t="s">
        <v>763</v>
      </c>
      <c r="C65" s="86"/>
      <c r="D65" s="86"/>
      <c r="E65" s="86"/>
      <c r="F65" s="86"/>
      <c r="G65" s="87">
        <f>IF(G64&gt;0,G64-SUM($C$58:F65),0)</f>
        <v>0</v>
      </c>
      <c r="H65" s="87">
        <f>IF(H64&gt;0,H64-SUM($C$58:G65),0)</f>
        <v>0</v>
      </c>
      <c r="I65" s="87">
        <f>IF(I64&gt;0,I64-SUM($C$65:H65),0)</f>
        <v>0</v>
      </c>
      <c r="J65" s="87">
        <f>IF(J64&gt;0,J64-SUM($C$65:I65),0)</f>
        <v>0</v>
      </c>
      <c r="K65" s="87">
        <f>IF(K64&gt;0,K64-SUM($C$65:J65),0)</f>
        <v>0</v>
      </c>
      <c r="L65" s="87">
        <f>IF(L64&gt;0,L64-SUM($C$65:K65),0)</f>
        <v>0</v>
      </c>
      <c r="M65" s="87">
        <f>IF(M64&gt;0,M64-SUM($C$65:L65),0)</f>
        <v>0</v>
      </c>
      <c r="N65" s="87">
        <f>IF(N64&gt;0,N64-SUM($C$65:M65),0)</f>
        <v>0</v>
      </c>
      <c r="O65" s="87">
        <f>IF(O64&gt;0,O64-SUM($C$65:N65),0)</f>
        <v>0</v>
      </c>
      <c r="P65" s="87">
        <f>IF(P64&gt;0,P64-SUM($C$65:O65),0)</f>
        <v>0</v>
      </c>
      <c r="Q65" s="87">
        <f>IF(Q64&gt;0,Q64-SUM($C$65:P65),0)</f>
        <v>0</v>
      </c>
      <c r="R65" s="87">
        <f>IF(R64&gt;0,R64-SUM($C$65:Q65),0)</f>
        <v>0</v>
      </c>
      <c r="S65" s="88">
        <f>IF(S64&gt;0,S64-SUM($C$65:R65),0)</f>
        <v>0</v>
      </c>
    </row>
    <row r="66" spans="2:27" ht="15.75" thickBot="1" x14ac:dyDescent="0.3"/>
    <row r="67" spans="2:27" s="97" customFormat="1" ht="15.75" thickBot="1" x14ac:dyDescent="0.3">
      <c r="B67" s="98" t="s">
        <v>767</v>
      </c>
      <c r="C67" s="99"/>
      <c r="D67" s="99"/>
      <c r="E67" s="99"/>
      <c r="F67" s="99"/>
      <c r="G67" s="100"/>
      <c r="H67" s="100">
        <f t="shared" ref="H67:S67" si="35">H68-H69</f>
        <v>0</v>
      </c>
      <c r="I67" s="100">
        <f t="shared" si="35"/>
        <v>7.317542242472122E-4</v>
      </c>
      <c r="J67" s="100">
        <f t="shared" si="35"/>
        <v>7.5385413938112587E-4</v>
      </c>
      <c r="K67" s="100">
        <f t="shared" si="35"/>
        <v>2.0718388657884536E-2</v>
      </c>
      <c r="L67" s="100">
        <f t="shared" si="35"/>
        <v>6.3579010757011126E-2</v>
      </c>
      <c r="M67" s="100">
        <f t="shared" si="35"/>
        <v>9.0774648790195339E-2</v>
      </c>
      <c r="N67" s="100">
        <f t="shared" si="35"/>
        <v>0.11835299782844381</v>
      </c>
      <c r="O67" s="100">
        <f t="shared" si="35"/>
        <v>0.22547878391908235</v>
      </c>
      <c r="P67" s="100">
        <f t="shared" si="35"/>
        <v>1.8945388552616496</v>
      </c>
      <c r="Q67" s="100">
        <f t="shared" si="35"/>
        <v>2.4542734702870468</v>
      </c>
      <c r="R67" s="100">
        <f t="shared" si="35"/>
        <v>4.214738728749448</v>
      </c>
      <c r="S67" s="101">
        <f t="shared" si="35"/>
        <v>4.3239422555549023</v>
      </c>
    </row>
    <row r="68" spans="2:27" x14ac:dyDescent="0.25">
      <c r="B68" s="102" t="s">
        <v>768</v>
      </c>
      <c r="C68" s="103"/>
      <c r="D68" s="103"/>
      <c r="E68" s="103"/>
      <c r="F68" s="103"/>
      <c r="G68" s="104"/>
      <c r="H68" s="104">
        <f t="shared" ref="H68:S68" si="36">H42*30*100%/360</f>
        <v>0</v>
      </c>
      <c r="I68" s="104">
        <f t="shared" si="36"/>
        <v>8.7810506909665462E-4</v>
      </c>
      <c r="J68" s="104">
        <f t="shared" si="36"/>
        <v>9.0462496725735107E-4</v>
      </c>
      <c r="K68" s="104">
        <f t="shared" si="36"/>
        <v>2.4862066389461444E-2</v>
      </c>
      <c r="L68" s="104">
        <f t="shared" si="36"/>
        <v>6.3579010757011126E-2</v>
      </c>
      <c r="M68" s="104">
        <f t="shared" si="36"/>
        <v>9.0774648790195339E-2</v>
      </c>
      <c r="N68" s="104">
        <f t="shared" si="36"/>
        <v>0.11835299782844381</v>
      </c>
      <c r="O68" s="104">
        <f t="shared" si="36"/>
        <v>0.22547878391908235</v>
      </c>
      <c r="P68" s="104">
        <f t="shared" si="36"/>
        <v>1.8945388552616496</v>
      </c>
      <c r="Q68" s="104">
        <f t="shared" si="36"/>
        <v>2.4542734702870468</v>
      </c>
      <c r="R68" s="104">
        <f t="shared" si="36"/>
        <v>4.214738728749448</v>
      </c>
      <c r="S68" s="105">
        <f t="shared" si="36"/>
        <v>4.3239422555549023</v>
      </c>
    </row>
    <row r="69" spans="2:27" s="97" customFormat="1" x14ac:dyDescent="0.25">
      <c r="B69" s="106" t="s">
        <v>769</v>
      </c>
      <c r="C69" s="107"/>
      <c r="D69" s="107"/>
      <c r="E69" s="107"/>
      <c r="F69" s="107"/>
      <c r="G69" s="108"/>
      <c r="H69" s="108">
        <f t="shared" ref="H69:S69" si="37">SUM(H70:H71)</f>
        <v>0</v>
      </c>
      <c r="I69" s="108">
        <f t="shared" si="37"/>
        <v>1.4635084484944247E-4</v>
      </c>
      <c r="J69" s="108">
        <f t="shared" si="37"/>
        <v>1.507708278762252E-4</v>
      </c>
      <c r="K69" s="108">
        <f t="shared" si="37"/>
        <v>4.1436777315769068E-3</v>
      </c>
      <c r="L69" s="108">
        <f t="shared" si="37"/>
        <v>0</v>
      </c>
      <c r="M69" s="108">
        <f t="shared" si="37"/>
        <v>0</v>
      </c>
      <c r="N69" s="108">
        <f t="shared" si="37"/>
        <v>0</v>
      </c>
      <c r="O69" s="108">
        <f t="shared" si="37"/>
        <v>0</v>
      </c>
      <c r="P69" s="108">
        <f t="shared" si="37"/>
        <v>0</v>
      </c>
      <c r="Q69" s="108">
        <f t="shared" si="37"/>
        <v>0</v>
      </c>
      <c r="R69" s="108">
        <f t="shared" si="37"/>
        <v>0</v>
      </c>
      <c r="S69" s="109">
        <f t="shared" si="37"/>
        <v>0</v>
      </c>
    </row>
    <row r="70" spans="2:27" x14ac:dyDescent="0.25">
      <c r="B70" s="75" t="s">
        <v>770</v>
      </c>
      <c r="C70" s="76"/>
      <c r="D70" s="76"/>
      <c r="E70" s="76"/>
      <c r="F70" s="76"/>
      <c r="G70" s="77">
        <f t="shared" ref="G70:S70" si="38">G58*30/360</f>
        <v>0</v>
      </c>
      <c r="H70" s="77">
        <f t="shared" si="38"/>
        <v>0</v>
      </c>
      <c r="I70" s="77">
        <f t="shared" si="38"/>
        <v>1.4635084484944247E-4</v>
      </c>
      <c r="J70" s="77">
        <f t="shared" si="38"/>
        <v>1.507708278762252E-4</v>
      </c>
      <c r="K70" s="77">
        <f t="shared" si="38"/>
        <v>4.1436777315769068E-3</v>
      </c>
      <c r="L70" s="77">
        <f t="shared" si="38"/>
        <v>0</v>
      </c>
      <c r="M70" s="77">
        <f t="shared" si="38"/>
        <v>0</v>
      </c>
      <c r="N70" s="77">
        <f t="shared" si="38"/>
        <v>0</v>
      </c>
      <c r="O70" s="77">
        <f t="shared" si="38"/>
        <v>0</v>
      </c>
      <c r="P70" s="77">
        <f t="shared" si="38"/>
        <v>0</v>
      </c>
      <c r="Q70" s="77">
        <f t="shared" si="38"/>
        <v>0</v>
      </c>
      <c r="R70" s="77">
        <f t="shared" si="38"/>
        <v>0</v>
      </c>
      <c r="S70" s="78">
        <f t="shared" si="38"/>
        <v>0</v>
      </c>
    </row>
    <row r="71" spans="2:27" ht="15.75" thickBot="1" x14ac:dyDescent="0.3">
      <c r="B71" s="85" t="s">
        <v>771</v>
      </c>
      <c r="C71" s="86"/>
      <c r="D71" s="86"/>
      <c r="E71" s="86"/>
      <c r="F71" s="86"/>
      <c r="G71" s="87"/>
      <c r="H71" s="87">
        <f t="shared" ref="H71:S71" si="39">H65*90/360</f>
        <v>0</v>
      </c>
      <c r="I71" s="87">
        <f t="shared" si="39"/>
        <v>0</v>
      </c>
      <c r="J71" s="87">
        <f t="shared" si="39"/>
        <v>0</v>
      </c>
      <c r="K71" s="87">
        <f t="shared" si="39"/>
        <v>0</v>
      </c>
      <c r="L71" s="87">
        <f t="shared" si="39"/>
        <v>0</v>
      </c>
      <c r="M71" s="87">
        <f t="shared" si="39"/>
        <v>0</v>
      </c>
      <c r="N71" s="87">
        <f t="shared" si="39"/>
        <v>0</v>
      </c>
      <c r="O71" s="87">
        <f t="shared" si="39"/>
        <v>0</v>
      </c>
      <c r="P71" s="87">
        <f t="shared" si="39"/>
        <v>0</v>
      </c>
      <c r="Q71" s="87">
        <f t="shared" si="39"/>
        <v>0</v>
      </c>
      <c r="R71" s="87">
        <f t="shared" si="39"/>
        <v>0</v>
      </c>
      <c r="S71" s="88">
        <f t="shared" si="39"/>
        <v>0</v>
      </c>
    </row>
    <row r="72" spans="2:27" s="97" customFormat="1" ht="15.75" thickBot="1" x14ac:dyDescent="0.3">
      <c r="B72" s="98" t="s">
        <v>772</v>
      </c>
      <c r="C72" s="99"/>
      <c r="D72" s="99"/>
      <c r="E72" s="99"/>
      <c r="F72" s="99"/>
      <c r="G72" s="100">
        <f t="shared" ref="G72:S72" si="40">G67-F67</f>
        <v>0</v>
      </c>
      <c r="H72" s="100">
        <f t="shared" si="40"/>
        <v>0</v>
      </c>
      <c r="I72" s="100">
        <f t="shared" si="40"/>
        <v>7.317542242472122E-4</v>
      </c>
      <c r="J72" s="100">
        <f t="shared" si="40"/>
        <v>2.2099915133913669E-5</v>
      </c>
      <c r="K72" s="100">
        <f t="shared" si="40"/>
        <v>1.9964534518503409E-2</v>
      </c>
      <c r="L72" s="100">
        <f t="shared" si="40"/>
        <v>4.286062209912659E-2</v>
      </c>
      <c r="M72" s="100">
        <f t="shared" si="40"/>
        <v>2.7195638033184213E-2</v>
      </c>
      <c r="N72" s="100">
        <f t="shared" si="40"/>
        <v>2.7578349038248476E-2</v>
      </c>
      <c r="O72" s="100">
        <f t="shared" si="40"/>
        <v>0.10712578609063854</v>
      </c>
      <c r="P72" s="100">
        <f t="shared" si="40"/>
        <v>1.6690600713425672</v>
      </c>
      <c r="Q72" s="100">
        <f t="shared" si="40"/>
        <v>0.55973461502539723</v>
      </c>
      <c r="R72" s="100">
        <f t="shared" si="40"/>
        <v>1.7604652584624012</v>
      </c>
      <c r="S72" s="101">
        <f t="shared" si="40"/>
        <v>0.10920352680545431</v>
      </c>
    </row>
    <row r="73" spans="2:27" ht="15.75" thickBot="1" x14ac:dyDescent="0.3"/>
    <row r="74" spans="2:27" x14ac:dyDescent="0.25">
      <c r="B74" s="110" t="s">
        <v>773</v>
      </c>
      <c r="C74" s="111"/>
      <c r="D74" s="111"/>
      <c r="E74" s="111"/>
      <c r="F74" s="111"/>
      <c r="G74" s="112"/>
      <c r="H74" s="112">
        <f t="shared" ref="H74:S74" si="41">H42-H58-H65</f>
        <v>0</v>
      </c>
      <c r="I74" s="112">
        <f t="shared" si="41"/>
        <v>8.7810506909665464E-3</v>
      </c>
      <c r="J74" s="112">
        <f t="shared" si="41"/>
        <v>9.04624967257351E-3</v>
      </c>
      <c r="K74" s="112">
        <f t="shared" si="41"/>
        <v>0.24862066389461443</v>
      </c>
      <c r="L74" s="112">
        <f t="shared" si="41"/>
        <v>0.76294812908413345</v>
      </c>
      <c r="M74" s="112">
        <f t="shared" si="41"/>
        <v>1.0892957854823442</v>
      </c>
      <c r="N74" s="112">
        <f t="shared" si="41"/>
        <v>1.4202359739413257</v>
      </c>
      <c r="O74" s="112">
        <f t="shared" si="41"/>
        <v>2.7057454070289881</v>
      </c>
      <c r="P74" s="112">
        <f t="shared" si="41"/>
        <v>22.734466263139794</v>
      </c>
      <c r="Q74" s="112">
        <f t="shared" si="41"/>
        <v>29.451281643444563</v>
      </c>
      <c r="R74" s="112">
        <f t="shared" si="41"/>
        <v>50.576864744993379</v>
      </c>
      <c r="S74" s="113">
        <f t="shared" si="41"/>
        <v>51.887307066658835</v>
      </c>
    </row>
    <row r="75" spans="2:27" ht="16.5" thickBot="1" x14ac:dyDescent="0.3">
      <c r="B75" s="114" t="s">
        <v>774</v>
      </c>
      <c r="C75" s="115"/>
      <c r="D75" s="115"/>
      <c r="E75" s="115"/>
      <c r="F75" s="115"/>
      <c r="G75" s="116"/>
      <c r="H75" s="116">
        <v>58949.653662000012</v>
      </c>
      <c r="I75" s="116">
        <v>114556.72567536001</v>
      </c>
      <c r="J75" s="116">
        <v>139192.45542219351</v>
      </c>
      <c r="K75" s="116">
        <v>137632.72873106026</v>
      </c>
      <c r="L75" s="116">
        <v>150979.72765592541</v>
      </c>
      <c r="M75" s="116">
        <v>234312.01295295937</v>
      </c>
      <c r="N75" s="116"/>
      <c r="O75" s="116"/>
      <c r="P75" s="116"/>
      <c r="Q75" s="116"/>
      <c r="R75" s="116"/>
      <c r="S75" s="117"/>
      <c r="AA75" s="118" t="e">
        <f>ROUND(-Z75/1.18,0)=ROUND(B30,0)</f>
        <v>#VALUE!</v>
      </c>
    </row>
    <row r="76" spans="2:27" ht="15.75" thickBot="1" x14ac:dyDescent="0.3">
      <c r="B76" s="119" t="s">
        <v>299</v>
      </c>
      <c r="C76" s="120"/>
      <c r="D76" s="120"/>
      <c r="E76" s="120"/>
      <c r="F76" s="120"/>
      <c r="G76" s="121">
        <f t="shared" ref="G76:S76" si="42">G74-G75-G72</f>
        <v>0</v>
      </c>
      <c r="H76" s="121">
        <f t="shared" si="42"/>
        <v>-58949.653662000012</v>
      </c>
      <c r="I76" s="121">
        <f t="shared" si="42"/>
        <v>-114556.71762606353</v>
      </c>
      <c r="J76" s="121">
        <f t="shared" si="42"/>
        <v>-139192.44639804374</v>
      </c>
      <c r="K76" s="121">
        <f t="shared" si="42"/>
        <v>-137632.5000749309</v>
      </c>
      <c r="L76" s="121">
        <f t="shared" si="42"/>
        <v>-150979.00756841843</v>
      </c>
      <c r="M76" s="121">
        <f t="shared" si="42"/>
        <v>-234310.95085281192</v>
      </c>
      <c r="N76" s="121">
        <f t="shared" si="42"/>
        <v>1.3926576249030773</v>
      </c>
      <c r="O76" s="121">
        <f t="shared" si="42"/>
        <v>2.5986196209383494</v>
      </c>
      <c r="P76" s="121">
        <f t="shared" si="42"/>
        <v>21.065406191797226</v>
      </c>
      <c r="Q76" s="121">
        <f t="shared" si="42"/>
        <v>28.891547028419165</v>
      </c>
      <c r="R76" s="121">
        <f t="shared" si="42"/>
        <v>48.816399486530976</v>
      </c>
      <c r="S76" s="122">
        <f t="shared" si="42"/>
        <v>51.778103539853383</v>
      </c>
    </row>
    <row r="78" spans="2:27" x14ac:dyDescent="0.25">
      <c r="H78" s="123"/>
    </row>
    <row r="79" spans="2:27" x14ac:dyDescent="0.25">
      <c r="G79" s="123"/>
      <c r="H79" s="123"/>
      <c r="I79" s="123"/>
      <c r="J79" s="123"/>
      <c r="K79" s="123"/>
      <c r="L79" s="123"/>
      <c r="M79" s="123"/>
      <c r="N79" s="123"/>
      <c r="O79" s="123"/>
      <c r="P79" s="123"/>
      <c r="Q79" s="123"/>
      <c r="R79" s="123"/>
      <c r="S79" s="123"/>
    </row>
    <row r="85" spans="3:14" x14ac:dyDescent="0.25">
      <c r="C85" s="32">
        <f t="shared" ref="C85:N85" si="43">B85+1</f>
        <v>1</v>
      </c>
      <c r="D85" s="32">
        <f t="shared" si="43"/>
        <v>2</v>
      </c>
      <c r="E85" s="32">
        <f t="shared" si="43"/>
        <v>3</v>
      </c>
      <c r="F85" s="32">
        <f t="shared" si="43"/>
        <v>4</v>
      </c>
      <c r="G85" s="32">
        <f t="shared" si="43"/>
        <v>5</v>
      </c>
      <c r="H85" s="32">
        <f t="shared" si="43"/>
        <v>6</v>
      </c>
      <c r="I85" s="32">
        <f t="shared" si="43"/>
        <v>7</v>
      </c>
      <c r="J85" s="32">
        <f t="shared" si="43"/>
        <v>8</v>
      </c>
      <c r="K85" s="32">
        <f t="shared" si="43"/>
        <v>9</v>
      </c>
      <c r="L85" s="32">
        <f t="shared" si="43"/>
        <v>10</v>
      </c>
      <c r="M85" s="32">
        <f t="shared" si="43"/>
        <v>11</v>
      </c>
      <c r="N85" s="32">
        <f t="shared" si="43"/>
        <v>12</v>
      </c>
    </row>
  </sheetData>
  <mergeCells count="2">
    <mergeCell ref="A2:L2"/>
    <mergeCell ref="A5:L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2"/>
  <sheetViews>
    <sheetView topLeftCell="T1" workbookViewId="0">
      <selection activeCell="F18" sqref="F18"/>
    </sheetView>
  </sheetViews>
  <sheetFormatPr defaultRowHeight="15" x14ac:dyDescent="0.25"/>
  <cols>
    <col min="25" max="25" width="14.140625" customWidth="1"/>
  </cols>
  <sheetData>
    <row r="1" spans="1:33" x14ac:dyDescent="0.25">
      <c r="A1" s="124" t="s">
        <v>775</v>
      </c>
      <c r="B1" s="125"/>
      <c r="C1" s="125"/>
      <c r="D1" s="125"/>
      <c r="E1" s="125"/>
      <c r="F1" s="125"/>
      <c r="G1" s="125"/>
      <c r="H1" s="125"/>
      <c r="I1" s="125"/>
      <c r="J1" s="125"/>
      <c r="K1" s="125"/>
      <c r="L1" s="125"/>
      <c r="M1" s="125"/>
      <c r="N1" s="125"/>
      <c r="O1" s="125"/>
      <c r="P1" s="125"/>
      <c r="Q1" s="125"/>
      <c r="R1" s="125"/>
      <c r="S1" s="125"/>
      <c r="T1" s="125"/>
      <c r="U1" s="125"/>
      <c r="V1" s="125"/>
      <c r="W1" s="125"/>
      <c r="X1" s="125"/>
      <c r="Y1" s="125"/>
      <c r="Z1" s="124"/>
      <c r="AA1" s="124"/>
      <c r="AB1" s="124"/>
      <c r="AC1" s="124"/>
      <c r="AD1" s="124"/>
      <c r="AE1" s="124"/>
      <c r="AF1" s="124"/>
      <c r="AG1" s="124"/>
    </row>
    <row r="2" spans="1:33" x14ac:dyDescent="0.25">
      <c r="A2" s="124" t="s">
        <v>7</v>
      </c>
      <c r="B2" s="125"/>
      <c r="C2" s="125"/>
      <c r="D2" s="125"/>
      <c r="E2" s="125"/>
      <c r="F2" s="125"/>
      <c r="G2" s="125"/>
      <c r="H2" s="125"/>
      <c r="I2" s="125"/>
      <c r="J2" s="125"/>
      <c r="K2" s="125"/>
      <c r="L2" s="125"/>
      <c r="M2" s="125"/>
      <c r="N2" s="125"/>
      <c r="O2" s="125"/>
      <c r="P2" s="125"/>
      <c r="Q2" s="125"/>
      <c r="R2" s="125"/>
      <c r="S2" s="125"/>
      <c r="T2" s="125"/>
      <c r="U2" s="125"/>
      <c r="V2" s="125"/>
      <c r="W2" s="125"/>
      <c r="X2" s="125"/>
      <c r="Y2" s="125"/>
      <c r="Z2" s="124"/>
      <c r="AA2" s="124"/>
      <c r="AB2" s="124"/>
      <c r="AC2" s="124"/>
      <c r="AD2" s="124"/>
      <c r="AE2" s="124"/>
      <c r="AF2" s="124"/>
      <c r="AG2" s="124"/>
    </row>
    <row r="3" spans="1:33" x14ac:dyDescent="0.25">
      <c r="A3" s="232" t="s">
        <v>776</v>
      </c>
      <c r="B3" s="232"/>
      <c r="C3" s="232"/>
      <c r="D3" s="232"/>
      <c r="E3" s="232"/>
      <c r="F3" s="232"/>
      <c r="G3" s="232"/>
      <c r="H3" s="232"/>
      <c r="I3" s="232"/>
      <c r="J3" s="232"/>
      <c r="K3" s="232"/>
      <c r="L3" s="232"/>
      <c r="M3" s="232"/>
      <c r="N3" s="126"/>
      <c r="O3" s="126"/>
      <c r="P3" s="126"/>
      <c r="Q3" s="126"/>
      <c r="R3" s="126"/>
      <c r="S3" s="126"/>
      <c r="T3" s="126"/>
      <c r="U3" s="126"/>
      <c r="V3" s="126"/>
      <c r="W3" s="126"/>
      <c r="X3" s="124"/>
      <c r="Y3" s="124"/>
      <c r="Z3" s="124"/>
      <c r="AA3" s="124"/>
      <c r="AB3" s="124"/>
      <c r="AC3" s="124"/>
      <c r="AD3" s="124"/>
      <c r="AE3" s="124"/>
      <c r="AF3" s="124"/>
      <c r="AG3" s="124"/>
    </row>
    <row r="5" spans="1:33" ht="15.75" thickBot="1" x14ac:dyDescent="0.3">
      <c r="A5" s="124" t="s">
        <v>777</v>
      </c>
      <c r="B5" s="125"/>
      <c r="C5" s="127"/>
      <c r="D5" s="125"/>
      <c r="E5" s="125"/>
      <c r="F5" s="125"/>
      <c r="G5" s="125"/>
      <c r="H5" s="125"/>
      <c r="I5" s="125"/>
      <c r="J5" s="125"/>
      <c r="K5" s="125"/>
      <c r="L5" s="125"/>
      <c r="M5" s="125"/>
      <c r="N5" s="125"/>
      <c r="O5" s="125"/>
      <c r="P5" s="125"/>
      <c r="Q5" s="125"/>
      <c r="R5" s="125"/>
      <c r="S5" s="125"/>
      <c r="T5" s="125"/>
      <c r="U5" s="125"/>
      <c r="V5" s="125"/>
      <c r="W5" s="125"/>
      <c r="X5" s="125"/>
      <c r="Y5" s="125"/>
      <c r="Z5" s="124"/>
      <c r="AA5" s="124"/>
      <c r="AB5" s="124"/>
      <c r="AC5" s="124"/>
      <c r="AD5" s="124"/>
      <c r="AE5" s="124"/>
      <c r="AF5" s="124"/>
      <c r="AG5" s="124"/>
    </row>
    <row r="6" spans="1:33" x14ac:dyDescent="0.25">
      <c r="A6" s="233" t="s">
        <v>100</v>
      </c>
      <c r="B6" s="225">
        <v>2020</v>
      </c>
      <c r="C6" s="226"/>
      <c r="D6" s="225">
        <v>2021</v>
      </c>
      <c r="E6" s="226"/>
      <c r="F6" s="225">
        <v>2022</v>
      </c>
      <c r="G6" s="226"/>
      <c r="H6" s="225">
        <v>2023</v>
      </c>
      <c r="I6" s="226"/>
      <c r="J6" s="225">
        <v>2024</v>
      </c>
      <c r="K6" s="226"/>
      <c r="L6" s="225" t="s">
        <v>206</v>
      </c>
      <c r="M6" s="226"/>
      <c r="N6" s="225" t="s">
        <v>207</v>
      </c>
      <c r="O6" s="226"/>
      <c r="P6" s="225" t="s">
        <v>161</v>
      </c>
      <c r="Q6" s="226"/>
      <c r="R6" s="225" t="s">
        <v>240</v>
      </c>
      <c r="S6" s="226"/>
      <c r="T6" s="225" t="s">
        <v>241</v>
      </c>
      <c r="U6" s="226"/>
      <c r="V6" s="225" t="s">
        <v>242</v>
      </c>
      <c r="W6" s="226"/>
      <c r="X6" s="229" t="s">
        <v>778</v>
      </c>
      <c r="Y6" s="221" t="s">
        <v>779</v>
      </c>
      <c r="Z6" s="124"/>
      <c r="AA6" s="124"/>
      <c r="AB6" s="124"/>
      <c r="AC6" s="124"/>
      <c r="AD6" s="124"/>
      <c r="AE6" s="124"/>
      <c r="AF6" s="124"/>
      <c r="AG6" s="124"/>
    </row>
    <row r="7" spans="1:33" x14ac:dyDescent="0.25">
      <c r="A7" s="234"/>
      <c r="B7" s="227"/>
      <c r="C7" s="228"/>
      <c r="D7" s="227"/>
      <c r="E7" s="228"/>
      <c r="F7" s="227"/>
      <c r="G7" s="228"/>
      <c r="H7" s="227"/>
      <c r="I7" s="228"/>
      <c r="J7" s="227"/>
      <c r="K7" s="228"/>
      <c r="L7" s="227"/>
      <c r="M7" s="228"/>
      <c r="N7" s="227"/>
      <c r="O7" s="228"/>
      <c r="P7" s="227"/>
      <c r="Q7" s="228"/>
      <c r="R7" s="227"/>
      <c r="S7" s="228"/>
      <c r="T7" s="227"/>
      <c r="U7" s="228"/>
      <c r="V7" s="227"/>
      <c r="W7" s="228"/>
      <c r="X7" s="230"/>
      <c r="Y7" s="222"/>
      <c r="Z7" s="124"/>
      <c r="AA7" s="124"/>
      <c r="AB7" s="124"/>
      <c r="AC7" s="124"/>
      <c r="AD7" s="124"/>
      <c r="AE7" s="124"/>
      <c r="AF7" s="224"/>
      <c r="AG7" s="224"/>
    </row>
    <row r="8" spans="1:33" x14ac:dyDescent="0.25">
      <c r="A8" s="128"/>
      <c r="B8" s="129" t="s">
        <v>780</v>
      </c>
      <c r="C8" s="129" t="s">
        <v>781</v>
      </c>
      <c r="D8" s="129" t="s">
        <v>780</v>
      </c>
      <c r="E8" s="129" t="s">
        <v>781</v>
      </c>
      <c r="F8" s="129" t="s">
        <v>780</v>
      </c>
      <c r="G8" s="129" t="s">
        <v>781</v>
      </c>
      <c r="H8" s="129" t="s">
        <v>780</v>
      </c>
      <c r="I8" s="129" t="s">
        <v>781</v>
      </c>
      <c r="J8" s="129" t="s">
        <v>780</v>
      </c>
      <c r="K8" s="129" t="s">
        <v>781</v>
      </c>
      <c r="L8" s="129" t="s">
        <v>780</v>
      </c>
      <c r="M8" s="129" t="s">
        <v>781</v>
      </c>
      <c r="N8" s="129" t="s">
        <v>780</v>
      </c>
      <c r="O8" s="129" t="s">
        <v>781</v>
      </c>
      <c r="P8" s="129" t="s">
        <v>780</v>
      </c>
      <c r="Q8" s="129" t="s">
        <v>781</v>
      </c>
      <c r="R8" s="129" t="s">
        <v>780</v>
      </c>
      <c r="S8" s="129" t="s">
        <v>781</v>
      </c>
      <c r="T8" s="129" t="s">
        <v>780</v>
      </c>
      <c r="U8" s="129" t="s">
        <v>781</v>
      </c>
      <c r="V8" s="129" t="s">
        <v>780</v>
      </c>
      <c r="W8" s="129" t="s">
        <v>781</v>
      </c>
      <c r="X8" s="231"/>
      <c r="Y8" s="223"/>
      <c r="Z8" s="130" t="s">
        <v>782</v>
      </c>
      <c r="AA8" s="124"/>
      <c r="AB8" s="124"/>
      <c r="AC8" s="124"/>
      <c r="AD8" s="124"/>
      <c r="AE8" s="124"/>
      <c r="AF8" s="131"/>
      <c r="AG8" s="131"/>
    </row>
    <row r="9" spans="1:33" x14ac:dyDescent="0.25">
      <c r="A9" s="132" t="s">
        <v>783</v>
      </c>
      <c r="B9" s="133">
        <v>0</v>
      </c>
      <c r="C9" s="133">
        <v>0</v>
      </c>
      <c r="D9" s="133"/>
      <c r="E9" s="133">
        <v>0</v>
      </c>
      <c r="F9" s="134"/>
      <c r="G9" s="135"/>
      <c r="H9" s="133">
        <v>316</v>
      </c>
      <c r="I9" s="133">
        <v>0</v>
      </c>
      <c r="J9" s="133">
        <v>447</v>
      </c>
      <c r="K9" s="133"/>
      <c r="L9" s="133">
        <v>264</v>
      </c>
      <c r="M9" s="133"/>
      <c r="N9" s="133">
        <v>306</v>
      </c>
      <c r="O9" s="133"/>
      <c r="P9" s="133">
        <v>1408</v>
      </c>
      <c r="Q9" s="133"/>
      <c r="R9" s="133">
        <v>15974</v>
      </c>
      <c r="S9" s="133"/>
      <c r="T9" s="133">
        <v>3567</v>
      </c>
      <c r="U9" s="133"/>
      <c r="V9" s="133">
        <v>17158</v>
      </c>
      <c r="W9" s="133"/>
      <c r="X9" s="133">
        <v>2741</v>
      </c>
      <c r="Y9" s="133"/>
      <c r="Z9" s="130">
        <v>3.1790000000000003</v>
      </c>
      <c r="AA9" s="124"/>
      <c r="AB9" s="124"/>
      <c r="AC9" s="124"/>
      <c r="AD9" s="124"/>
      <c r="AE9" s="124"/>
      <c r="AF9" s="136"/>
      <c r="AG9" s="136"/>
    </row>
    <row r="10" spans="1:33" x14ac:dyDescent="0.25">
      <c r="A10" s="137" t="s">
        <v>784</v>
      </c>
      <c r="B10" s="133">
        <v>0</v>
      </c>
      <c r="C10" s="133">
        <v>0</v>
      </c>
      <c r="D10" s="133"/>
      <c r="E10" s="133">
        <v>0</v>
      </c>
      <c r="F10" s="134"/>
      <c r="G10" s="135"/>
      <c r="H10" s="135">
        <v>59</v>
      </c>
      <c r="I10" s="133">
        <v>0</v>
      </c>
      <c r="J10" s="133">
        <v>81</v>
      </c>
      <c r="K10" s="133"/>
      <c r="L10" s="133"/>
      <c r="M10" s="133"/>
      <c r="N10" s="133">
        <v>1</v>
      </c>
      <c r="O10" s="133"/>
      <c r="P10" s="133">
        <v>150</v>
      </c>
      <c r="Q10" s="133"/>
      <c r="R10" s="133">
        <v>1654</v>
      </c>
      <c r="S10" s="133"/>
      <c r="T10" s="133">
        <v>450</v>
      </c>
      <c r="U10" s="133"/>
      <c r="V10" s="133">
        <v>5356</v>
      </c>
      <c r="W10" s="133"/>
      <c r="X10" s="133">
        <v>291</v>
      </c>
      <c r="Y10" s="133"/>
      <c r="Z10" s="130">
        <v>3.6231249999999999</v>
      </c>
      <c r="AA10" s="124"/>
      <c r="AB10" s="124"/>
      <c r="AC10" s="124"/>
      <c r="AD10" s="124"/>
      <c r="AE10" s="124"/>
      <c r="AF10" s="136"/>
      <c r="AG10" s="136"/>
    </row>
    <row r="11" spans="1:33" x14ac:dyDescent="0.25">
      <c r="A11" s="137" t="s">
        <v>785</v>
      </c>
      <c r="B11" s="133">
        <v>0</v>
      </c>
      <c r="C11" s="133">
        <v>0</v>
      </c>
      <c r="D11" s="134">
        <v>52</v>
      </c>
      <c r="E11" s="133"/>
      <c r="F11" s="134"/>
      <c r="G11" s="135"/>
      <c r="H11" s="133">
        <v>331</v>
      </c>
      <c r="I11" s="133"/>
      <c r="J11" s="133">
        <v>474</v>
      </c>
      <c r="K11" s="133"/>
      <c r="L11" s="133">
        <v>291</v>
      </c>
      <c r="M11" s="133"/>
      <c r="N11" s="133">
        <v>318</v>
      </c>
      <c r="O11" s="133"/>
      <c r="P11" s="133">
        <v>1497</v>
      </c>
      <c r="Q11" s="133"/>
      <c r="R11" s="133">
        <v>17354</v>
      </c>
      <c r="S11" s="133"/>
      <c r="T11" s="133">
        <v>4705</v>
      </c>
      <c r="U11" s="133"/>
      <c r="V11" s="133">
        <v>15289</v>
      </c>
      <c r="W11" s="133"/>
      <c r="X11" s="133">
        <v>2963</v>
      </c>
      <c r="Y11" s="133"/>
      <c r="Z11" s="130">
        <v>13.090000000000002</v>
      </c>
      <c r="AA11" s="124"/>
      <c r="AB11" s="124"/>
      <c r="AC11" s="124"/>
      <c r="AD11" s="124"/>
      <c r="AE11" s="124"/>
      <c r="AF11" s="136"/>
      <c r="AG11" s="136"/>
    </row>
    <row r="12" spans="1:33" x14ac:dyDescent="0.25">
      <c r="A12" s="137" t="s">
        <v>786</v>
      </c>
      <c r="B12" s="133">
        <v>0</v>
      </c>
      <c r="C12" s="133">
        <v>0</v>
      </c>
      <c r="D12" s="134">
        <v>10</v>
      </c>
      <c r="E12" s="133"/>
      <c r="F12" s="134"/>
      <c r="G12" s="135"/>
      <c r="H12" s="133">
        <v>99</v>
      </c>
      <c r="I12" s="133"/>
      <c r="J12" s="133">
        <v>156</v>
      </c>
      <c r="K12" s="133"/>
      <c r="L12" s="133">
        <v>106</v>
      </c>
      <c r="M12" s="133"/>
      <c r="N12" s="133">
        <v>96</v>
      </c>
      <c r="O12" s="133"/>
      <c r="P12" s="133">
        <v>369</v>
      </c>
      <c r="Q12" s="133"/>
      <c r="R12" s="133">
        <v>3061</v>
      </c>
      <c r="S12" s="133"/>
      <c r="T12" s="133">
        <v>1262</v>
      </c>
      <c r="U12" s="133"/>
      <c r="V12" s="133">
        <v>3245</v>
      </c>
      <c r="W12" s="133"/>
      <c r="X12" s="133">
        <v>836</v>
      </c>
      <c r="Y12" s="133"/>
      <c r="Z12" s="130">
        <v>22.44</v>
      </c>
      <c r="AA12" s="124"/>
      <c r="AB12" s="124"/>
      <c r="AC12" s="124"/>
      <c r="AD12" s="124"/>
      <c r="AE12" s="124"/>
      <c r="AF12" s="136"/>
      <c r="AG12" s="136"/>
    </row>
    <row r="13" spans="1:33" x14ac:dyDescent="0.25">
      <c r="A13" s="137" t="s">
        <v>787</v>
      </c>
      <c r="B13" s="133">
        <v>0</v>
      </c>
      <c r="C13" s="133">
        <v>0</v>
      </c>
      <c r="D13" s="134">
        <v>1</v>
      </c>
      <c r="E13" s="133"/>
      <c r="F13" s="134"/>
      <c r="G13" s="135"/>
      <c r="H13" s="133">
        <v>36</v>
      </c>
      <c r="I13" s="133"/>
      <c r="J13" s="133">
        <v>64</v>
      </c>
      <c r="K13" s="133"/>
      <c r="L13" s="133">
        <v>49</v>
      </c>
      <c r="M13" s="133"/>
      <c r="N13" s="133">
        <v>32</v>
      </c>
      <c r="O13" s="133"/>
      <c r="P13" s="133">
        <v>64</v>
      </c>
      <c r="Q13" s="133"/>
      <c r="R13" s="133">
        <v>1174</v>
      </c>
      <c r="S13" s="133"/>
      <c r="T13" s="133">
        <v>457</v>
      </c>
      <c r="U13" s="133"/>
      <c r="V13" s="133">
        <v>1390</v>
      </c>
      <c r="W13" s="133"/>
      <c r="X13" s="133">
        <v>246</v>
      </c>
      <c r="Y13" s="133"/>
      <c r="Z13" s="130">
        <v>25.245000000000001</v>
      </c>
      <c r="AA13" s="124"/>
      <c r="AB13" s="124"/>
      <c r="AC13" s="124"/>
      <c r="AD13" s="124"/>
      <c r="AE13" s="124"/>
      <c r="AF13" s="136"/>
      <c r="AG13" s="136"/>
    </row>
    <row r="14" spans="1:33" ht="15.75" thickBot="1" x14ac:dyDescent="0.3">
      <c r="A14" s="138" t="s">
        <v>788</v>
      </c>
      <c r="B14" s="134">
        <v>0</v>
      </c>
      <c r="C14" s="134"/>
      <c r="D14" s="134"/>
      <c r="E14" s="134">
        <v>0</v>
      </c>
      <c r="F14" s="134"/>
      <c r="G14" s="139"/>
      <c r="H14" s="134"/>
      <c r="I14" s="133"/>
      <c r="J14" s="134"/>
      <c r="K14" s="134"/>
      <c r="L14" s="134"/>
      <c r="M14" s="134"/>
      <c r="N14" s="134">
        <v>2</v>
      </c>
      <c r="O14" s="134"/>
      <c r="P14" s="134">
        <v>2</v>
      </c>
      <c r="Q14" s="134"/>
      <c r="R14" s="134">
        <v>3</v>
      </c>
      <c r="S14" s="134"/>
      <c r="T14" s="134">
        <v>0</v>
      </c>
      <c r="U14" s="134"/>
      <c r="V14" s="134">
        <v>286</v>
      </c>
      <c r="W14" s="134"/>
      <c r="X14" s="133">
        <v>4</v>
      </c>
      <c r="Y14" s="133"/>
      <c r="Z14" s="130">
        <v>2.8050000000000002</v>
      </c>
      <c r="AA14" s="124"/>
      <c r="AB14" s="124"/>
      <c r="AC14" s="124"/>
      <c r="AD14" s="124"/>
      <c r="AE14" s="124"/>
      <c r="AF14" s="136"/>
      <c r="AG14" s="136"/>
    </row>
    <row r="15" spans="1:33" ht="15.75" thickBot="1" x14ac:dyDescent="0.3">
      <c r="A15" s="140" t="s">
        <v>789</v>
      </c>
      <c r="B15" s="141"/>
      <c r="C15" s="141">
        <v>0</v>
      </c>
      <c r="D15" s="141">
        <v>63</v>
      </c>
      <c r="E15" s="141">
        <v>202136.93</v>
      </c>
      <c r="F15" s="141">
        <v>0</v>
      </c>
      <c r="G15" s="141"/>
      <c r="H15" s="141">
        <v>466</v>
      </c>
      <c r="I15" s="141">
        <v>14638940.479999999</v>
      </c>
      <c r="J15" s="141">
        <v>694</v>
      </c>
      <c r="K15" s="141">
        <v>23191841.390000001</v>
      </c>
      <c r="L15" s="141">
        <v>446</v>
      </c>
      <c r="M15" s="141">
        <v>15763815.07</v>
      </c>
      <c r="N15" s="141">
        <v>446</v>
      </c>
      <c r="O15" s="141">
        <v>15782980.24</v>
      </c>
      <c r="P15" s="141">
        <v>1930</v>
      </c>
      <c r="Q15" s="141">
        <v>68350879.539999992</v>
      </c>
      <c r="R15" s="141">
        <v>21589</v>
      </c>
      <c r="S15" s="141"/>
      <c r="T15" s="141">
        <v>6424</v>
      </c>
      <c r="U15" s="141"/>
      <c r="V15" s="141">
        <v>19924</v>
      </c>
      <c r="W15" s="141"/>
      <c r="X15" s="141">
        <v>4045</v>
      </c>
      <c r="Y15" s="142">
        <v>137930593.65000001</v>
      </c>
      <c r="Z15" s="130"/>
      <c r="AA15" s="124"/>
      <c r="AB15" s="124"/>
      <c r="AC15" s="124"/>
      <c r="AD15" s="124"/>
      <c r="AE15" s="124"/>
      <c r="AF15" s="136"/>
      <c r="AG15" s="136"/>
    </row>
    <row r="16" spans="1:33" x14ac:dyDescent="0.25">
      <c r="A16" s="143"/>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30"/>
      <c r="AA16" s="124"/>
      <c r="AB16" s="124"/>
      <c r="AC16" s="124"/>
      <c r="AD16" s="124"/>
      <c r="AE16" s="124"/>
      <c r="AF16" s="124"/>
      <c r="AG16" s="124"/>
    </row>
    <row r="17" spans="1:31" x14ac:dyDescent="0.25">
      <c r="A17" s="124" t="s">
        <v>790</v>
      </c>
      <c r="B17" s="144"/>
      <c r="C17" s="144"/>
      <c r="D17" s="144"/>
      <c r="E17" s="144"/>
      <c r="F17" s="144"/>
      <c r="G17" s="144"/>
      <c r="H17" s="144"/>
      <c r="I17" s="144"/>
      <c r="J17" s="144"/>
      <c r="K17" s="144"/>
      <c r="L17" s="144"/>
      <c r="M17" s="144"/>
      <c r="N17" s="144"/>
      <c r="O17" s="144"/>
      <c r="P17" s="144"/>
      <c r="Q17" s="144"/>
      <c r="R17" s="144"/>
      <c r="S17" s="144"/>
      <c r="T17" s="144"/>
      <c r="U17" s="144"/>
      <c r="V17" s="144"/>
      <c r="W17" s="144"/>
      <c r="X17" s="144"/>
      <c r="Y17" s="144"/>
      <c r="Z17" s="130"/>
      <c r="AA17" s="124"/>
      <c r="AB17" s="124"/>
      <c r="AC17" s="124"/>
      <c r="AD17" s="124"/>
      <c r="AE17" s="124"/>
    </row>
    <row r="22" spans="1:31" x14ac:dyDescent="0.25">
      <c r="F22" s="145"/>
    </row>
  </sheetData>
  <mergeCells count="16">
    <mergeCell ref="A3:M3"/>
    <mergeCell ref="A6:A7"/>
    <mergeCell ref="B6:C7"/>
    <mergeCell ref="D6:E7"/>
    <mergeCell ref="F6:G7"/>
    <mergeCell ref="H6:I7"/>
    <mergeCell ref="J6:K7"/>
    <mergeCell ref="L6:M7"/>
    <mergeCell ref="Y6:Y8"/>
    <mergeCell ref="AF7:AG7"/>
    <mergeCell ref="N6:O7"/>
    <mergeCell ref="P6:Q7"/>
    <mergeCell ref="R6:S7"/>
    <mergeCell ref="T6:U7"/>
    <mergeCell ref="V6:W7"/>
    <mergeCell ref="X6:X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61" t="s">
        <v>3</v>
      </c>
      <c r="B4" s="161"/>
      <c r="C4" s="161"/>
      <c r="D4" s="161"/>
      <c r="E4" s="161"/>
      <c r="F4" s="161"/>
      <c r="G4" s="161"/>
      <c r="H4" s="161"/>
      <c r="I4" s="161"/>
      <c r="J4" s="161"/>
      <c r="K4" s="161"/>
      <c r="L4" s="161"/>
      <c r="M4" s="161"/>
      <c r="N4" s="161"/>
      <c r="O4" s="161"/>
      <c r="P4" s="161"/>
      <c r="Q4" s="161"/>
      <c r="R4" s="161"/>
      <c r="S4" s="161"/>
    </row>
    <row r="6" spans="1:19" s="1" customFormat="1" ht="18.75" x14ac:dyDescent="0.3">
      <c r="A6" s="162" t="s">
        <v>4</v>
      </c>
      <c r="B6" s="162"/>
      <c r="C6" s="162"/>
      <c r="D6" s="162"/>
      <c r="E6" s="162"/>
      <c r="F6" s="162"/>
      <c r="G6" s="162"/>
      <c r="H6" s="162"/>
      <c r="I6" s="162"/>
      <c r="J6" s="162"/>
      <c r="K6" s="162"/>
      <c r="L6" s="162"/>
      <c r="M6" s="162"/>
      <c r="N6" s="162"/>
      <c r="O6" s="162"/>
      <c r="P6" s="162"/>
      <c r="Q6" s="162"/>
      <c r="R6" s="162"/>
      <c r="S6" s="162"/>
    </row>
    <row r="8" spans="1:19" s="1" customFormat="1" x14ac:dyDescent="0.25">
      <c r="A8" s="161" t="s">
        <v>5</v>
      </c>
      <c r="B8" s="161"/>
      <c r="C8" s="161"/>
      <c r="D8" s="161"/>
      <c r="E8" s="161"/>
      <c r="F8" s="161"/>
      <c r="G8" s="161"/>
      <c r="H8" s="161"/>
      <c r="I8" s="161"/>
      <c r="J8" s="161"/>
      <c r="K8" s="161"/>
      <c r="L8" s="161"/>
      <c r="M8" s="161"/>
      <c r="N8" s="161"/>
      <c r="O8" s="161"/>
      <c r="P8" s="161"/>
      <c r="Q8" s="161"/>
      <c r="R8" s="161"/>
      <c r="S8" s="161"/>
    </row>
    <row r="9" spans="1:19" s="1" customFormat="1" x14ac:dyDescent="0.25">
      <c r="A9" s="163" t="s">
        <v>6</v>
      </c>
      <c r="B9" s="163"/>
      <c r="C9" s="163"/>
      <c r="D9" s="163"/>
      <c r="E9" s="163"/>
      <c r="F9" s="163"/>
      <c r="G9" s="163"/>
      <c r="H9" s="163"/>
      <c r="I9" s="163"/>
      <c r="J9" s="163"/>
      <c r="K9" s="163"/>
      <c r="L9" s="163"/>
      <c r="M9" s="163"/>
      <c r="N9" s="163"/>
      <c r="O9" s="163"/>
      <c r="P9" s="163"/>
      <c r="Q9" s="163"/>
      <c r="R9" s="163"/>
      <c r="S9" s="163"/>
    </row>
    <row r="11" spans="1:19" s="1" customFormat="1" x14ac:dyDescent="0.25">
      <c r="A11" s="161" t="s">
        <v>7</v>
      </c>
      <c r="B11" s="161"/>
      <c r="C11" s="161"/>
      <c r="D11" s="161"/>
      <c r="E11" s="161"/>
      <c r="F11" s="161"/>
      <c r="G11" s="161"/>
      <c r="H11" s="161"/>
      <c r="I11" s="161"/>
      <c r="J11" s="161"/>
      <c r="K11" s="161"/>
      <c r="L11" s="161"/>
      <c r="M11" s="161"/>
      <c r="N11" s="161"/>
      <c r="O11" s="161"/>
      <c r="P11" s="161"/>
      <c r="Q11" s="161"/>
      <c r="R11" s="161"/>
      <c r="S11" s="161"/>
    </row>
    <row r="12" spans="1:19" s="1" customFormat="1" x14ac:dyDescent="0.25">
      <c r="A12" s="163" t="s">
        <v>8</v>
      </c>
      <c r="B12" s="163"/>
      <c r="C12" s="163"/>
      <c r="D12" s="163"/>
      <c r="E12" s="163"/>
      <c r="F12" s="163"/>
      <c r="G12" s="163"/>
      <c r="H12" s="163"/>
      <c r="I12" s="163"/>
      <c r="J12" s="163"/>
      <c r="K12" s="163"/>
      <c r="L12" s="163"/>
      <c r="M12" s="163"/>
      <c r="N12" s="163"/>
      <c r="O12" s="163"/>
      <c r="P12" s="163"/>
      <c r="Q12" s="163"/>
      <c r="R12" s="163"/>
      <c r="S12" s="163"/>
    </row>
    <row r="14" spans="1:19" s="1" customFormat="1" x14ac:dyDescent="0.25">
      <c r="A14" s="164" t="s">
        <v>9</v>
      </c>
      <c r="B14" s="164"/>
      <c r="C14" s="164"/>
      <c r="D14" s="164"/>
      <c r="E14" s="164"/>
      <c r="F14" s="164"/>
      <c r="G14" s="164"/>
      <c r="H14" s="164"/>
      <c r="I14" s="164"/>
      <c r="J14" s="164"/>
      <c r="K14" s="164"/>
      <c r="L14" s="164"/>
      <c r="M14" s="164"/>
      <c r="N14" s="164"/>
      <c r="O14" s="164"/>
      <c r="P14" s="164"/>
      <c r="Q14" s="164"/>
      <c r="R14" s="164"/>
      <c r="S14" s="164"/>
    </row>
    <row r="15" spans="1:19" s="1" customFormat="1" x14ac:dyDescent="0.25">
      <c r="A15" s="163" t="s">
        <v>10</v>
      </c>
      <c r="B15" s="163"/>
      <c r="C15" s="163"/>
      <c r="D15" s="163"/>
      <c r="E15" s="163"/>
      <c r="F15" s="163"/>
      <c r="G15" s="163"/>
      <c r="H15" s="163"/>
      <c r="I15" s="163"/>
      <c r="J15" s="163"/>
      <c r="K15" s="163"/>
      <c r="L15" s="163"/>
      <c r="M15" s="163"/>
      <c r="N15" s="163"/>
      <c r="O15" s="163"/>
      <c r="P15" s="163"/>
      <c r="Q15" s="163"/>
      <c r="R15" s="163"/>
      <c r="S15" s="163"/>
    </row>
    <row r="17" spans="1:19" ht="18.75" x14ac:dyDescent="0.3">
      <c r="A17" s="168" t="s">
        <v>77</v>
      </c>
      <c r="B17" s="168"/>
      <c r="C17" s="168"/>
      <c r="D17" s="168"/>
      <c r="E17" s="168"/>
      <c r="F17" s="168"/>
      <c r="G17" s="168"/>
      <c r="H17" s="168"/>
      <c r="I17" s="168"/>
      <c r="J17" s="168"/>
      <c r="K17" s="168"/>
      <c r="L17" s="168"/>
      <c r="M17" s="168"/>
      <c r="N17" s="168"/>
      <c r="O17" s="168"/>
      <c r="P17" s="168"/>
      <c r="Q17" s="168"/>
      <c r="R17" s="168"/>
      <c r="S17" s="168"/>
    </row>
    <row r="19" spans="1:19" s="1" customFormat="1" x14ac:dyDescent="0.25">
      <c r="A19" s="166" t="s">
        <v>12</v>
      </c>
      <c r="B19" s="166" t="s">
        <v>78</v>
      </c>
      <c r="C19" s="166" t="s">
        <v>79</v>
      </c>
      <c r="D19" s="166" t="s">
        <v>80</v>
      </c>
      <c r="E19" s="166" t="s">
        <v>81</v>
      </c>
      <c r="F19" s="166" t="s">
        <v>82</v>
      </c>
      <c r="G19" s="166" t="s">
        <v>83</v>
      </c>
      <c r="H19" s="166" t="s">
        <v>84</v>
      </c>
      <c r="I19" s="166" t="s">
        <v>85</v>
      </c>
      <c r="J19" s="166" t="s">
        <v>86</v>
      </c>
      <c r="K19" s="166" t="s">
        <v>87</v>
      </c>
      <c r="L19" s="166" t="s">
        <v>88</v>
      </c>
      <c r="M19" s="166" t="s">
        <v>89</v>
      </c>
      <c r="N19" s="166" t="s">
        <v>90</v>
      </c>
      <c r="O19" s="166" t="s">
        <v>91</v>
      </c>
      <c r="P19" s="166" t="s">
        <v>92</v>
      </c>
      <c r="Q19" s="169" t="s">
        <v>93</v>
      </c>
      <c r="R19" s="169"/>
      <c r="S19" s="166" t="s">
        <v>94</v>
      </c>
    </row>
    <row r="20" spans="1:19" s="1" customFormat="1" ht="141.75" x14ac:dyDescent="0.25">
      <c r="A20" s="167"/>
      <c r="B20" s="167"/>
      <c r="C20" s="167"/>
      <c r="D20" s="167"/>
      <c r="E20" s="167"/>
      <c r="F20" s="167"/>
      <c r="G20" s="167"/>
      <c r="H20" s="167"/>
      <c r="I20" s="167"/>
      <c r="J20" s="167"/>
      <c r="K20" s="167"/>
      <c r="L20" s="167"/>
      <c r="M20" s="167"/>
      <c r="N20" s="167"/>
      <c r="O20" s="167"/>
      <c r="P20" s="167"/>
      <c r="Q20" s="6" t="s">
        <v>95</v>
      </c>
      <c r="R20" s="6" t="s">
        <v>96</v>
      </c>
      <c r="S20" s="16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61" t="s">
        <v>3</v>
      </c>
      <c r="B6" s="161"/>
      <c r="C6" s="161"/>
      <c r="D6" s="161"/>
      <c r="E6" s="161"/>
      <c r="F6" s="161"/>
      <c r="G6" s="161"/>
      <c r="H6" s="161"/>
      <c r="I6" s="161"/>
      <c r="J6" s="161"/>
      <c r="K6" s="161"/>
      <c r="L6" s="161"/>
      <c r="M6" s="161"/>
      <c r="N6" s="161"/>
      <c r="O6" s="161"/>
      <c r="P6" s="161"/>
      <c r="Q6" s="161"/>
      <c r="R6" s="161"/>
      <c r="S6" s="161"/>
      <c r="T6" s="161"/>
    </row>
    <row r="7" spans="1:20" ht="11.1" customHeight="1" x14ac:dyDescent="0.25"/>
    <row r="8" spans="1:20" s="1" customFormat="1" ht="18.95" customHeight="1" x14ac:dyDescent="0.25">
      <c r="A8" s="170" t="s">
        <v>4</v>
      </c>
      <c r="B8" s="170"/>
      <c r="C8" s="170"/>
      <c r="D8" s="170"/>
      <c r="E8" s="170"/>
      <c r="F8" s="170"/>
      <c r="G8" s="170"/>
      <c r="H8" s="170"/>
      <c r="I8" s="170"/>
      <c r="J8" s="170"/>
      <c r="K8" s="170"/>
      <c r="L8" s="170"/>
      <c r="M8" s="170"/>
      <c r="N8" s="170"/>
      <c r="O8" s="170"/>
      <c r="P8" s="170"/>
      <c r="Q8" s="170"/>
      <c r="R8" s="170"/>
      <c r="S8" s="170"/>
      <c r="T8" s="170"/>
    </row>
    <row r="9" spans="1:20" ht="11.1" customHeight="1" x14ac:dyDescent="0.25"/>
    <row r="10" spans="1:20" s="1" customFormat="1" ht="15.95" customHeight="1" x14ac:dyDescent="0.25">
      <c r="A10" s="161" t="s">
        <v>5</v>
      </c>
      <c r="B10" s="161"/>
      <c r="C10" s="161"/>
      <c r="D10" s="161"/>
      <c r="E10" s="161"/>
      <c r="F10" s="161"/>
      <c r="G10" s="161"/>
      <c r="H10" s="161"/>
      <c r="I10" s="161"/>
      <c r="J10" s="161"/>
      <c r="K10" s="161"/>
      <c r="L10" s="161"/>
      <c r="M10" s="161"/>
      <c r="N10" s="161"/>
      <c r="O10" s="161"/>
      <c r="P10" s="161"/>
      <c r="Q10" s="161"/>
      <c r="R10" s="161"/>
      <c r="S10" s="161"/>
      <c r="T10" s="161"/>
    </row>
    <row r="11" spans="1:20" s="1" customFormat="1" ht="15.95" customHeight="1" x14ac:dyDescent="0.25">
      <c r="A11" s="163" t="s">
        <v>6</v>
      </c>
      <c r="B11" s="163"/>
      <c r="C11" s="163"/>
      <c r="D11" s="163"/>
      <c r="E11" s="163"/>
      <c r="F11" s="163"/>
      <c r="G11" s="163"/>
      <c r="H11" s="163"/>
      <c r="I11" s="163"/>
      <c r="J11" s="163"/>
      <c r="K11" s="163"/>
      <c r="L11" s="163"/>
      <c r="M11" s="163"/>
      <c r="N11" s="163"/>
      <c r="O11" s="163"/>
      <c r="P11" s="163"/>
      <c r="Q11" s="163"/>
      <c r="R11" s="163"/>
      <c r="S11" s="163"/>
      <c r="T11" s="163"/>
    </row>
    <row r="12" spans="1:20" ht="11.1" customHeight="1" x14ac:dyDescent="0.25"/>
    <row r="13" spans="1:20" s="1" customFormat="1" ht="15.95" customHeight="1" x14ac:dyDescent="0.25">
      <c r="A13" s="161" t="s">
        <v>7</v>
      </c>
      <c r="B13" s="161"/>
      <c r="C13" s="161"/>
      <c r="D13" s="161"/>
      <c r="E13" s="161"/>
      <c r="F13" s="161"/>
      <c r="G13" s="161"/>
      <c r="H13" s="161"/>
      <c r="I13" s="161"/>
      <c r="J13" s="161"/>
      <c r="K13" s="161"/>
      <c r="L13" s="161"/>
      <c r="M13" s="161"/>
      <c r="N13" s="161"/>
      <c r="O13" s="161"/>
      <c r="P13" s="161"/>
      <c r="Q13" s="161"/>
      <c r="R13" s="161"/>
      <c r="S13" s="161"/>
      <c r="T13" s="161"/>
    </row>
    <row r="14" spans="1:20" s="1" customFormat="1" ht="15.95" customHeight="1" x14ac:dyDescent="0.25">
      <c r="A14" s="163" t="s">
        <v>8</v>
      </c>
      <c r="B14" s="163"/>
      <c r="C14" s="163"/>
      <c r="D14" s="163"/>
      <c r="E14" s="163"/>
      <c r="F14" s="163"/>
      <c r="G14" s="163"/>
      <c r="H14" s="163"/>
      <c r="I14" s="163"/>
      <c r="J14" s="163"/>
      <c r="K14" s="163"/>
      <c r="L14" s="163"/>
      <c r="M14" s="163"/>
      <c r="N14" s="163"/>
      <c r="O14" s="163"/>
      <c r="P14" s="163"/>
      <c r="Q14" s="163"/>
      <c r="R14" s="163"/>
      <c r="S14" s="163"/>
      <c r="T14" s="163"/>
    </row>
    <row r="15" spans="1:20" ht="11.1" customHeight="1" x14ac:dyDescent="0.25"/>
    <row r="16" spans="1:20" s="1" customFormat="1" ht="15.95" customHeight="1" x14ac:dyDescent="0.25">
      <c r="A16" s="164" t="s">
        <v>9</v>
      </c>
      <c r="B16" s="164"/>
      <c r="C16" s="164"/>
      <c r="D16" s="164"/>
      <c r="E16" s="164"/>
      <c r="F16" s="164"/>
      <c r="G16" s="164"/>
      <c r="H16" s="164"/>
      <c r="I16" s="164"/>
      <c r="J16" s="164"/>
      <c r="K16" s="164"/>
      <c r="L16" s="164"/>
      <c r="M16" s="164"/>
      <c r="N16" s="164"/>
      <c r="O16" s="164"/>
      <c r="P16" s="164"/>
      <c r="Q16" s="164"/>
      <c r="R16" s="164"/>
      <c r="S16" s="164"/>
      <c r="T16" s="164"/>
    </row>
    <row r="17" spans="1:20" s="1" customFormat="1" ht="15.95" customHeight="1" x14ac:dyDescent="0.25">
      <c r="A17" s="163" t="s">
        <v>10</v>
      </c>
      <c r="B17" s="163"/>
      <c r="C17" s="163"/>
      <c r="D17" s="163"/>
      <c r="E17" s="163"/>
      <c r="F17" s="163"/>
      <c r="G17" s="163"/>
      <c r="H17" s="163"/>
      <c r="I17" s="163"/>
      <c r="J17" s="163"/>
      <c r="K17" s="163"/>
      <c r="L17" s="163"/>
      <c r="M17" s="163"/>
      <c r="N17" s="163"/>
      <c r="O17" s="163"/>
      <c r="P17" s="163"/>
      <c r="Q17" s="163"/>
      <c r="R17" s="163"/>
      <c r="S17" s="163"/>
      <c r="T17" s="163"/>
    </row>
    <row r="18" spans="1:20" ht="11.1" customHeight="1" x14ac:dyDescent="0.25"/>
    <row r="19" spans="1:20" s="10" customFormat="1" ht="18.95" customHeight="1" x14ac:dyDescent="0.3">
      <c r="A19" s="165" t="s">
        <v>97</v>
      </c>
      <c r="B19" s="165"/>
      <c r="C19" s="165"/>
      <c r="D19" s="165"/>
      <c r="E19" s="165"/>
      <c r="F19" s="165"/>
      <c r="G19" s="165"/>
      <c r="H19" s="165"/>
      <c r="I19" s="165"/>
      <c r="J19" s="165"/>
      <c r="K19" s="165"/>
      <c r="L19" s="165"/>
      <c r="M19" s="165"/>
      <c r="N19" s="165"/>
      <c r="O19" s="165"/>
      <c r="P19" s="165"/>
      <c r="Q19" s="165"/>
      <c r="R19" s="165"/>
      <c r="S19" s="165"/>
      <c r="T19" s="165"/>
    </row>
    <row r="20" spans="1:20" s="1" customFormat="1" ht="15.95" customHeight="1" x14ac:dyDescent="0.25"/>
    <row r="21" spans="1:20" s="1" customFormat="1" ht="15.95" customHeight="1" x14ac:dyDescent="0.25">
      <c r="A21" s="166" t="s">
        <v>12</v>
      </c>
      <c r="B21" s="166" t="s">
        <v>98</v>
      </c>
      <c r="C21" s="166"/>
      <c r="D21" s="166" t="s">
        <v>99</v>
      </c>
      <c r="E21" s="166" t="s">
        <v>100</v>
      </c>
      <c r="F21" s="166"/>
      <c r="G21" s="166" t="s">
        <v>101</v>
      </c>
      <c r="H21" s="166"/>
      <c r="I21" s="166" t="s">
        <v>102</v>
      </c>
      <c r="J21" s="166"/>
      <c r="K21" s="166" t="s">
        <v>103</v>
      </c>
      <c r="L21" s="166" t="s">
        <v>104</v>
      </c>
      <c r="M21" s="166"/>
      <c r="N21" s="166" t="s">
        <v>105</v>
      </c>
      <c r="O21" s="166"/>
      <c r="P21" s="166" t="s">
        <v>106</v>
      </c>
      <c r="Q21" s="169" t="s">
        <v>107</v>
      </c>
      <c r="R21" s="169"/>
      <c r="S21" s="169" t="s">
        <v>108</v>
      </c>
      <c r="T21" s="169"/>
    </row>
    <row r="22" spans="1:20" s="1" customFormat="1" ht="95.1" customHeight="1" x14ac:dyDescent="0.25">
      <c r="A22" s="171"/>
      <c r="B22" s="172"/>
      <c r="C22" s="173"/>
      <c r="D22" s="171"/>
      <c r="E22" s="172"/>
      <c r="F22" s="173"/>
      <c r="G22" s="172"/>
      <c r="H22" s="173"/>
      <c r="I22" s="172"/>
      <c r="J22" s="173"/>
      <c r="K22" s="167"/>
      <c r="L22" s="172"/>
      <c r="M22" s="173"/>
      <c r="N22" s="172"/>
      <c r="O22" s="173"/>
      <c r="P22" s="167"/>
      <c r="Q22" s="6" t="s">
        <v>109</v>
      </c>
      <c r="R22" s="6" t="s">
        <v>110</v>
      </c>
      <c r="S22" s="6" t="s">
        <v>111</v>
      </c>
      <c r="T22" s="6" t="s">
        <v>112</v>
      </c>
    </row>
    <row r="23" spans="1:20" s="1" customFormat="1" ht="15.95" customHeight="1" x14ac:dyDescent="0.25">
      <c r="A23" s="167"/>
      <c r="B23" s="6" t="s">
        <v>113</v>
      </c>
      <c r="C23" s="6" t="s">
        <v>114</v>
      </c>
      <c r="D23" s="167"/>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161" t="s">
        <v>3</v>
      </c>
      <c r="B5" s="161"/>
      <c r="C5" s="161"/>
      <c r="D5" s="161"/>
      <c r="E5" s="161"/>
      <c r="F5" s="161"/>
      <c r="G5" s="161"/>
      <c r="H5" s="161"/>
      <c r="I5" s="161"/>
      <c r="J5" s="161"/>
      <c r="K5" s="161"/>
      <c r="L5" s="161"/>
      <c r="M5" s="161"/>
      <c r="N5" s="161"/>
      <c r="O5" s="161"/>
      <c r="P5" s="161"/>
      <c r="Q5" s="161"/>
      <c r="R5" s="161"/>
      <c r="S5" s="161"/>
      <c r="T5" s="161"/>
      <c r="U5" s="161"/>
      <c r="V5" s="161"/>
      <c r="W5" s="161"/>
      <c r="X5" s="161"/>
      <c r="Y5" s="161"/>
      <c r="Z5" s="161"/>
      <c r="AA5" s="161"/>
    </row>
    <row r="7" spans="1:27" s="1" customFormat="1" ht="18.75" x14ac:dyDescent="0.3">
      <c r="E7" s="162" t="s">
        <v>4</v>
      </c>
      <c r="F7" s="162"/>
      <c r="G7" s="162"/>
      <c r="H7" s="162"/>
      <c r="I7" s="162"/>
      <c r="J7" s="162"/>
      <c r="K7" s="162"/>
      <c r="L7" s="162"/>
      <c r="M7" s="162"/>
      <c r="N7" s="162"/>
      <c r="O7" s="162"/>
      <c r="P7" s="162"/>
      <c r="Q7" s="162"/>
      <c r="R7" s="162"/>
      <c r="S7" s="162"/>
      <c r="T7" s="162"/>
      <c r="U7" s="162"/>
      <c r="V7" s="162"/>
      <c r="W7" s="162"/>
      <c r="X7" s="162"/>
      <c r="Y7" s="162"/>
    </row>
    <row r="9" spans="1:27" s="1" customFormat="1" ht="15.75" x14ac:dyDescent="0.25">
      <c r="E9" s="161" t="s">
        <v>5</v>
      </c>
      <c r="F9" s="161"/>
      <c r="G9" s="161"/>
      <c r="H9" s="161"/>
      <c r="I9" s="161"/>
      <c r="J9" s="161"/>
      <c r="K9" s="161"/>
      <c r="L9" s="161"/>
      <c r="M9" s="161"/>
      <c r="N9" s="161"/>
      <c r="O9" s="161"/>
      <c r="P9" s="161"/>
      <c r="Q9" s="161"/>
      <c r="R9" s="161"/>
      <c r="S9" s="161"/>
      <c r="T9" s="161"/>
      <c r="U9" s="161"/>
      <c r="V9" s="161"/>
      <c r="W9" s="161"/>
      <c r="X9" s="161"/>
      <c r="Y9" s="161"/>
    </row>
    <row r="10" spans="1:27" s="1" customFormat="1" ht="15.75" x14ac:dyDescent="0.25">
      <c r="E10" s="163" t="s">
        <v>6</v>
      </c>
      <c r="F10" s="163"/>
      <c r="G10" s="163"/>
      <c r="H10" s="163"/>
      <c r="I10" s="163"/>
      <c r="J10" s="163"/>
      <c r="K10" s="163"/>
      <c r="L10" s="163"/>
      <c r="M10" s="163"/>
      <c r="N10" s="163"/>
      <c r="O10" s="163"/>
      <c r="P10" s="163"/>
      <c r="Q10" s="163"/>
      <c r="R10" s="163"/>
      <c r="S10" s="163"/>
      <c r="T10" s="163"/>
      <c r="U10" s="163"/>
      <c r="V10" s="163"/>
      <c r="W10" s="163"/>
      <c r="X10" s="163"/>
      <c r="Y10" s="163"/>
    </row>
    <row r="12" spans="1:27" s="1" customFormat="1" ht="15.75" x14ac:dyDescent="0.25">
      <c r="E12" s="161" t="s">
        <v>7</v>
      </c>
      <c r="F12" s="161"/>
      <c r="G12" s="161"/>
      <c r="H12" s="161"/>
      <c r="I12" s="161"/>
      <c r="J12" s="161"/>
      <c r="K12" s="161"/>
      <c r="L12" s="161"/>
      <c r="M12" s="161"/>
      <c r="N12" s="161"/>
      <c r="O12" s="161"/>
      <c r="P12" s="161"/>
      <c r="Q12" s="161"/>
      <c r="R12" s="161"/>
      <c r="S12" s="161"/>
      <c r="T12" s="161"/>
      <c r="U12" s="161"/>
      <c r="V12" s="161"/>
      <c r="W12" s="161"/>
      <c r="X12" s="161"/>
      <c r="Y12" s="161"/>
    </row>
    <row r="13" spans="1:27" s="1" customFormat="1" ht="15.75" x14ac:dyDescent="0.25">
      <c r="E13" s="163" t="s">
        <v>8</v>
      </c>
      <c r="F13" s="163"/>
      <c r="G13" s="163"/>
      <c r="H13" s="163"/>
      <c r="I13" s="163"/>
      <c r="J13" s="163"/>
      <c r="K13" s="163"/>
      <c r="L13" s="163"/>
      <c r="M13" s="163"/>
      <c r="N13" s="163"/>
      <c r="O13" s="163"/>
      <c r="P13" s="163"/>
      <c r="Q13" s="163"/>
      <c r="R13" s="163"/>
      <c r="S13" s="163"/>
      <c r="T13" s="163"/>
      <c r="U13" s="163"/>
      <c r="V13" s="163"/>
      <c r="W13" s="163"/>
      <c r="X13" s="163"/>
      <c r="Y13" s="163"/>
    </row>
    <row r="15" spans="1:27" s="1" customFormat="1" ht="15.75" x14ac:dyDescent="0.25">
      <c r="E15" s="164" t="s">
        <v>9</v>
      </c>
      <c r="F15" s="164"/>
      <c r="G15" s="164"/>
      <c r="H15" s="164"/>
      <c r="I15" s="164"/>
      <c r="J15" s="164"/>
      <c r="K15" s="164"/>
      <c r="L15" s="164"/>
      <c r="M15" s="164"/>
      <c r="N15" s="164"/>
      <c r="O15" s="164"/>
      <c r="P15" s="164"/>
      <c r="Q15" s="164"/>
      <c r="R15" s="164"/>
      <c r="S15" s="164"/>
      <c r="T15" s="164"/>
      <c r="U15" s="164"/>
      <c r="V15" s="164"/>
      <c r="W15" s="164"/>
      <c r="X15" s="164"/>
      <c r="Y15" s="164"/>
    </row>
    <row r="16" spans="1:27" s="1" customFormat="1" ht="15.75" x14ac:dyDescent="0.25">
      <c r="E16" s="163" t="s">
        <v>10</v>
      </c>
      <c r="F16" s="163"/>
      <c r="G16" s="163"/>
      <c r="H16" s="163"/>
      <c r="I16" s="163"/>
      <c r="J16" s="163"/>
      <c r="K16" s="163"/>
      <c r="L16" s="163"/>
      <c r="M16" s="163"/>
      <c r="N16" s="163"/>
      <c r="O16" s="163"/>
      <c r="P16" s="163"/>
      <c r="Q16" s="163"/>
      <c r="R16" s="163"/>
      <c r="S16" s="163"/>
      <c r="T16" s="163"/>
      <c r="U16" s="163"/>
      <c r="V16" s="163"/>
      <c r="W16" s="163"/>
      <c r="X16" s="163"/>
      <c r="Y16" s="163"/>
    </row>
    <row r="19" spans="1:27" s="10" customFormat="1" ht="18.75" x14ac:dyDescent="0.3">
      <c r="A19" s="165" t="s">
        <v>127</v>
      </c>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row>
    <row r="21" spans="1:27" s="1" customFormat="1" ht="15.75" x14ac:dyDescent="0.25">
      <c r="A21" s="166" t="s">
        <v>12</v>
      </c>
      <c r="B21" s="166" t="s">
        <v>128</v>
      </c>
      <c r="C21" s="166"/>
      <c r="D21" s="166" t="s">
        <v>129</v>
      </c>
      <c r="E21" s="166"/>
      <c r="F21" s="169" t="s">
        <v>87</v>
      </c>
      <c r="G21" s="169"/>
      <c r="H21" s="169"/>
      <c r="I21" s="169"/>
      <c r="J21" s="166" t="s">
        <v>130</v>
      </c>
      <c r="K21" s="166" t="s">
        <v>131</v>
      </c>
      <c r="L21" s="166"/>
      <c r="M21" s="166" t="s">
        <v>132</v>
      </c>
      <c r="N21" s="166"/>
      <c r="O21" s="166" t="s">
        <v>133</v>
      </c>
      <c r="P21" s="166"/>
      <c r="Q21" s="166" t="s">
        <v>134</v>
      </c>
      <c r="R21" s="166"/>
      <c r="S21" s="166" t="s">
        <v>135</v>
      </c>
      <c r="T21" s="166" t="s">
        <v>136</v>
      </c>
      <c r="U21" s="166" t="s">
        <v>137</v>
      </c>
      <c r="V21" s="166" t="s">
        <v>138</v>
      </c>
      <c r="W21" s="166"/>
      <c r="X21" s="169" t="s">
        <v>107</v>
      </c>
      <c r="Y21" s="169"/>
      <c r="Z21" s="169" t="s">
        <v>108</v>
      </c>
      <c r="AA21" s="169"/>
    </row>
    <row r="22" spans="1:27" s="1" customFormat="1" ht="110.25" x14ac:dyDescent="0.25">
      <c r="A22" s="171"/>
      <c r="B22" s="172"/>
      <c r="C22" s="173"/>
      <c r="D22" s="172"/>
      <c r="E22" s="173"/>
      <c r="F22" s="169" t="s">
        <v>139</v>
      </c>
      <c r="G22" s="169"/>
      <c r="H22" s="169" t="s">
        <v>140</v>
      </c>
      <c r="I22" s="169"/>
      <c r="J22" s="167"/>
      <c r="K22" s="172"/>
      <c r="L22" s="173"/>
      <c r="M22" s="172"/>
      <c r="N22" s="173"/>
      <c r="O22" s="172"/>
      <c r="P22" s="173"/>
      <c r="Q22" s="172"/>
      <c r="R22" s="173"/>
      <c r="S22" s="167"/>
      <c r="T22" s="167"/>
      <c r="U22" s="167"/>
      <c r="V22" s="172"/>
      <c r="W22" s="173"/>
      <c r="X22" s="6" t="s">
        <v>109</v>
      </c>
      <c r="Y22" s="6" t="s">
        <v>110</v>
      </c>
      <c r="Z22" s="6" t="s">
        <v>111</v>
      </c>
      <c r="AA22" s="6" t="s">
        <v>112</v>
      </c>
    </row>
    <row r="23" spans="1:27" s="1" customFormat="1" ht="15.75" x14ac:dyDescent="0.25">
      <c r="A23" s="167"/>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161" t="s">
        <v>3</v>
      </c>
      <c r="B5" s="161"/>
      <c r="C5" s="161"/>
    </row>
    <row r="7" spans="1:3" ht="18.75" x14ac:dyDescent="0.3">
      <c r="A7" s="162" t="s">
        <v>4</v>
      </c>
      <c r="B7" s="162"/>
      <c r="C7" s="162"/>
    </row>
    <row r="9" spans="1:3" x14ac:dyDescent="0.25">
      <c r="A9" s="161" t="s">
        <v>5</v>
      </c>
      <c r="B9" s="161"/>
      <c r="C9" s="161"/>
    </row>
    <row r="10" spans="1:3" x14ac:dyDescent="0.25">
      <c r="A10" s="163" t="s">
        <v>6</v>
      </c>
      <c r="B10" s="163"/>
      <c r="C10" s="163"/>
    </row>
    <row r="12" spans="1:3" x14ac:dyDescent="0.25">
      <c r="A12" s="161" t="s">
        <v>7</v>
      </c>
      <c r="B12" s="161"/>
      <c r="C12" s="161"/>
    </row>
    <row r="13" spans="1:3" x14ac:dyDescent="0.25">
      <c r="A13" s="163" t="s">
        <v>8</v>
      </c>
      <c r="B13" s="163"/>
      <c r="C13" s="163"/>
    </row>
    <row r="15" spans="1:3" x14ac:dyDescent="0.25">
      <c r="A15" s="164" t="s">
        <v>9</v>
      </c>
      <c r="B15" s="164"/>
      <c r="C15" s="164"/>
    </row>
    <row r="16" spans="1:3" x14ac:dyDescent="0.25">
      <c r="A16" s="163" t="s">
        <v>10</v>
      </c>
      <c r="B16" s="163"/>
      <c r="C16" s="163"/>
    </row>
    <row r="18" spans="1:3" ht="18.75" x14ac:dyDescent="0.3">
      <c r="A18" s="168" t="s">
        <v>145</v>
      </c>
      <c r="B18" s="168"/>
      <c r="C18" s="168"/>
    </row>
    <row r="20" spans="1:3" x14ac:dyDescent="0.25">
      <c r="A20" s="14" t="s">
        <v>12</v>
      </c>
      <c r="B20" s="3" t="s">
        <v>13</v>
      </c>
      <c r="C20" s="3" t="s">
        <v>14</v>
      </c>
    </row>
    <row r="21" spans="1:3" x14ac:dyDescent="0.25">
      <c r="A21" s="3" t="s">
        <v>15</v>
      </c>
      <c r="B21" s="3" t="s">
        <v>16</v>
      </c>
      <c r="C21" s="3" t="s">
        <v>17</v>
      </c>
    </row>
    <row r="22" spans="1:3" ht="189" x14ac:dyDescent="0.25">
      <c r="A22" s="4" t="s">
        <v>15</v>
      </c>
      <c r="B22" s="4" t="s">
        <v>146</v>
      </c>
      <c r="C22" s="6" t="s">
        <v>147</v>
      </c>
    </row>
    <row r="23" spans="1:3" ht="78.7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110.2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161" t="s">
        <v>3</v>
      </c>
      <c r="B4" s="161"/>
      <c r="C4" s="161"/>
      <c r="D4" s="161"/>
      <c r="E4" s="161"/>
      <c r="F4" s="161"/>
      <c r="G4" s="161"/>
      <c r="H4" s="161"/>
      <c r="I4" s="161"/>
      <c r="J4" s="161"/>
      <c r="K4" s="161"/>
      <c r="L4" s="161"/>
      <c r="M4" s="161"/>
      <c r="N4" s="161"/>
      <c r="O4" s="161"/>
      <c r="P4" s="161"/>
      <c r="Q4" s="161"/>
      <c r="R4" s="161"/>
      <c r="S4" s="161"/>
      <c r="T4" s="161"/>
      <c r="U4" s="161"/>
      <c r="V4" s="161"/>
      <c r="W4" s="161"/>
      <c r="X4" s="161"/>
      <c r="Y4" s="161"/>
      <c r="Z4" s="161"/>
    </row>
    <row r="6" spans="1:26" ht="18.75" x14ac:dyDescent="0.3">
      <c r="A6" s="162" t="s">
        <v>4</v>
      </c>
      <c r="B6" s="162"/>
      <c r="C6" s="162"/>
      <c r="D6" s="162"/>
      <c r="E6" s="162"/>
      <c r="F6" s="162"/>
      <c r="G6" s="162"/>
      <c r="H6" s="162"/>
      <c r="I6" s="162"/>
      <c r="J6" s="162"/>
      <c r="K6" s="162"/>
      <c r="L6" s="162"/>
      <c r="M6" s="162"/>
      <c r="N6" s="162"/>
      <c r="O6" s="162"/>
      <c r="P6" s="162"/>
      <c r="Q6" s="162"/>
      <c r="R6" s="162"/>
      <c r="S6" s="162"/>
      <c r="T6" s="162"/>
      <c r="U6" s="162"/>
      <c r="V6" s="162"/>
      <c r="W6" s="162"/>
      <c r="X6" s="162"/>
      <c r="Y6" s="162"/>
      <c r="Z6" s="162"/>
    </row>
    <row r="8" spans="1:26" ht="15.75" x14ac:dyDescent="0.25">
      <c r="A8" s="161" t="s">
        <v>5</v>
      </c>
      <c r="B8" s="161"/>
      <c r="C8" s="161"/>
      <c r="D8" s="161"/>
      <c r="E8" s="161"/>
      <c r="F8" s="161"/>
      <c r="G8" s="161"/>
      <c r="H8" s="161"/>
      <c r="I8" s="161"/>
      <c r="J8" s="161"/>
      <c r="K8" s="161"/>
      <c r="L8" s="161"/>
      <c r="M8" s="161"/>
      <c r="N8" s="161"/>
      <c r="O8" s="161"/>
      <c r="P8" s="161"/>
      <c r="Q8" s="161"/>
      <c r="R8" s="161"/>
      <c r="S8" s="161"/>
      <c r="T8" s="161"/>
      <c r="U8" s="161"/>
      <c r="V8" s="161"/>
      <c r="W8" s="161"/>
      <c r="X8" s="161"/>
      <c r="Y8" s="161"/>
      <c r="Z8" s="161"/>
    </row>
    <row r="9" spans="1:26" ht="15.75" x14ac:dyDescent="0.25">
      <c r="A9" s="163" t="s">
        <v>6</v>
      </c>
      <c r="B9" s="163"/>
      <c r="C9" s="163"/>
      <c r="D9" s="163"/>
      <c r="E9" s="163"/>
      <c r="F9" s="163"/>
      <c r="G9" s="163"/>
      <c r="H9" s="163"/>
      <c r="I9" s="163"/>
      <c r="J9" s="163"/>
      <c r="K9" s="163"/>
      <c r="L9" s="163"/>
      <c r="M9" s="163"/>
      <c r="N9" s="163"/>
      <c r="O9" s="163"/>
      <c r="P9" s="163"/>
      <c r="Q9" s="163"/>
      <c r="R9" s="163"/>
      <c r="S9" s="163"/>
      <c r="T9" s="163"/>
      <c r="U9" s="163"/>
      <c r="V9" s="163"/>
      <c r="W9" s="163"/>
      <c r="X9" s="163"/>
      <c r="Y9" s="163"/>
      <c r="Z9" s="163"/>
    </row>
    <row r="11" spans="1:26" ht="15.75" x14ac:dyDescent="0.25">
      <c r="A11" s="161" t="s">
        <v>7</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row>
    <row r="12" spans="1:26" ht="15.75" x14ac:dyDescent="0.25">
      <c r="A12" s="163" t="s">
        <v>8</v>
      </c>
      <c r="B12" s="163"/>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row>
    <row r="14" spans="1:26" ht="15.75" x14ac:dyDescent="0.25">
      <c r="A14" s="164" t="s">
        <v>9</v>
      </c>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row>
    <row r="15" spans="1:26" ht="15.75" x14ac:dyDescent="0.25">
      <c r="A15" s="163" t="s">
        <v>10</v>
      </c>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74" t="s">
        <v>164</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row>
    <row r="23" spans="1:26" s="16" customFormat="1" ht="15.75" x14ac:dyDescent="0.25">
      <c r="A23" s="175" t="s">
        <v>165</v>
      </c>
      <c r="B23" s="175"/>
      <c r="C23" s="175"/>
      <c r="D23" s="175"/>
      <c r="E23" s="175"/>
      <c r="F23" s="175"/>
      <c r="G23" s="175"/>
      <c r="H23" s="175"/>
      <c r="I23" s="175"/>
      <c r="J23" s="175"/>
      <c r="K23" s="175"/>
      <c r="L23" s="175"/>
      <c r="M23" s="176" t="s">
        <v>166</v>
      </c>
      <c r="N23" s="176"/>
      <c r="O23" s="176"/>
      <c r="P23" s="176"/>
      <c r="Q23" s="176"/>
      <c r="R23" s="176"/>
      <c r="S23" s="176"/>
      <c r="T23" s="176"/>
      <c r="U23" s="176"/>
      <c r="V23" s="176"/>
      <c r="W23" s="176"/>
      <c r="X23" s="176"/>
      <c r="Y23" s="176"/>
      <c r="Z23" s="176"/>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161" t="s">
        <v>3</v>
      </c>
      <c r="B5" s="161"/>
      <c r="C5" s="161"/>
      <c r="D5" s="161"/>
      <c r="E5" s="161"/>
      <c r="F5" s="161"/>
      <c r="G5" s="161"/>
      <c r="H5" s="161"/>
      <c r="I5" s="161"/>
      <c r="J5" s="161"/>
      <c r="K5" s="161"/>
      <c r="L5" s="161"/>
      <c r="M5" s="161"/>
      <c r="N5" s="161"/>
      <c r="O5" s="161"/>
    </row>
    <row r="6" spans="1:15" ht="15" x14ac:dyDescent="0.25"/>
    <row r="7" spans="1:15" ht="18.75" x14ac:dyDescent="0.3">
      <c r="A7" s="162" t="s">
        <v>4</v>
      </c>
      <c r="B7" s="162"/>
      <c r="C7" s="162"/>
      <c r="D7" s="162"/>
      <c r="E7" s="162"/>
      <c r="F7" s="162"/>
      <c r="G7" s="162"/>
      <c r="H7" s="162"/>
      <c r="I7" s="162"/>
      <c r="J7" s="162"/>
      <c r="K7" s="162"/>
      <c r="L7" s="162"/>
      <c r="M7" s="162"/>
      <c r="N7" s="162"/>
      <c r="O7" s="162"/>
    </row>
    <row r="8" spans="1:15" ht="15" x14ac:dyDescent="0.25"/>
    <row r="9" spans="1:15" ht="15.75" x14ac:dyDescent="0.25">
      <c r="A9" s="161" t="s">
        <v>5</v>
      </c>
      <c r="B9" s="161"/>
      <c r="C9" s="161"/>
      <c r="D9" s="161"/>
      <c r="E9" s="161"/>
      <c r="F9" s="161"/>
      <c r="G9" s="161"/>
      <c r="H9" s="161"/>
      <c r="I9" s="161"/>
      <c r="J9" s="161"/>
      <c r="K9" s="161"/>
      <c r="L9" s="161"/>
      <c r="M9" s="161"/>
      <c r="N9" s="161"/>
      <c r="O9" s="161"/>
    </row>
    <row r="10" spans="1:15" ht="15.75" x14ac:dyDescent="0.25">
      <c r="A10" s="163" t="s">
        <v>6</v>
      </c>
      <c r="B10" s="163"/>
      <c r="C10" s="163"/>
      <c r="D10" s="163"/>
      <c r="E10" s="163"/>
      <c r="F10" s="163"/>
      <c r="G10" s="163"/>
      <c r="H10" s="163"/>
      <c r="I10" s="163"/>
      <c r="J10" s="163"/>
      <c r="K10" s="163"/>
      <c r="L10" s="163"/>
      <c r="M10" s="163"/>
      <c r="N10" s="163"/>
      <c r="O10" s="163"/>
    </row>
    <row r="11" spans="1:15" ht="15" x14ac:dyDescent="0.25"/>
    <row r="12" spans="1:15" ht="15.75" x14ac:dyDescent="0.25">
      <c r="A12" s="161" t="s">
        <v>7</v>
      </c>
      <c r="B12" s="161"/>
      <c r="C12" s="161"/>
      <c r="D12" s="161"/>
      <c r="E12" s="161"/>
      <c r="F12" s="161"/>
      <c r="G12" s="161"/>
      <c r="H12" s="161"/>
      <c r="I12" s="161"/>
      <c r="J12" s="161"/>
      <c r="K12" s="161"/>
      <c r="L12" s="161"/>
      <c r="M12" s="161"/>
      <c r="N12" s="161"/>
      <c r="O12" s="161"/>
    </row>
    <row r="13" spans="1:15" ht="15.75" x14ac:dyDescent="0.25">
      <c r="A13" s="163" t="s">
        <v>8</v>
      </c>
      <c r="B13" s="163"/>
      <c r="C13" s="163"/>
      <c r="D13" s="163"/>
      <c r="E13" s="163"/>
      <c r="F13" s="163"/>
      <c r="G13" s="163"/>
      <c r="H13" s="163"/>
      <c r="I13" s="163"/>
      <c r="J13" s="163"/>
      <c r="K13" s="163"/>
      <c r="L13" s="163"/>
      <c r="M13" s="163"/>
      <c r="N13" s="163"/>
      <c r="O13" s="163"/>
    </row>
    <row r="14" spans="1:15" ht="15" x14ac:dyDescent="0.25"/>
    <row r="15" spans="1:15" ht="15.75" x14ac:dyDescent="0.25">
      <c r="A15" s="164" t="s">
        <v>9</v>
      </c>
      <c r="B15" s="164"/>
      <c r="C15" s="164"/>
      <c r="D15" s="164"/>
      <c r="E15" s="164"/>
      <c r="F15" s="164"/>
      <c r="G15" s="164"/>
      <c r="H15" s="164"/>
      <c r="I15" s="164"/>
      <c r="J15" s="164"/>
      <c r="K15" s="164"/>
      <c r="L15" s="164"/>
      <c r="M15" s="164"/>
      <c r="N15" s="164"/>
      <c r="O15" s="164"/>
    </row>
    <row r="16" spans="1:15" ht="15.75" x14ac:dyDescent="0.25">
      <c r="A16" s="163" t="s">
        <v>10</v>
      </c>
      <c r="B16" s="163"/>
      <c r="C16" s="163"/>
      <c r="D16" s="163"/>
      <c r="E16" s="163"/>
      <c r="F16" s="163"/>
      <c r="G16" s="163"/>
      <c r="H16" s="163"/>
      <c r="I16" s="163"/>
      <c r="J16" s="163"/>
      <c r="K16" s="163"/>
      <c r="L16" s="163"/>
      <c r="M16" s="163"/>
      <c r="N16" s="163"/>
      <c r="O16" s="163"/>
    </row>
    <row r="17" spans="1:15" ht="15" x14ac:dyDescent="0.25"/>
    <row r="18" spans="1:15" ht="18.75" x14ac:dyDescent="0.3">
      <c r="A18" s="168" t="s">
        <v>192</v>
      </c>
      <c r="B18" s="168"/>
      <c r="C18" s="168"/>
      <c r="D18" s="168"/>
      <c r="E18" s="168"/>
      <c r="F18" s="168"/>
      <c r="G18" s="168"/>
      <c r="H18" s="168"/>
      <c r="I18" s="168"/>
      <c r="J18" s="168"/>
      <c r="K18" s="168"/>
      <c r="L18" s="168"/>
      <c r="M18" s="168"/>
      <c r="N18" s="168"/>
      <c r="O18" s="168"/>
    </row>
    <row r="19" spans="1:15" ht="15.75" x14ac:dyDescent="0.25">
      <c r="A19" s="166" t="s">
        <v>12</v>
      </c>
      <c r="B19" s="166" t="s">
        <v>193</v>
      </c>
      <c r="C19" s="166" t="s">
        <v>194</v>
      </c>
      <c r="D19" s="166" t="s">
        <v>195</v>
      </c>
      <c r="E19" s="169" t="s">
        <v>196</v>
      </c>
      <c r="F19" s="169"/>
      <c r="G19" s="169"/>
      <c r="H19" s="169"/>
      <c r="I19" s="169"/>
      <c r="J19" s="169" t="s">
        <v>197</v>
      </c>
      <c r="K19" s="169"/>
      <c r="L19" s="169"/>
      <c r="M19" s="169"/>
      <c r="N19" s="169"/>
      <c r="O19" s="169"/>
    </row>
    <row r="20" spans="1:15" ht="15.75" x14ac:dyDescent="0.25">
      <c r="A20" s="167"/>
      <c r="B20" s="167"/>
      <c r="C20" s="167"/>
      <c r="D20" s="167"/>
      <c r="E20" s="3" t="s">
        <v>198</v>
      </c>
      <c r="F20" s="3" t="s">
        <v>199</v>
      </c>
      <c r="G20" s="3" t="s">
        <v>200</v>
      </c>
      <c r="H20" s="3" t="s">
        <v>201</v>
      </c>
      <c r="I20" s="3" t="s">
        <v>202</v>
      </c>
      <c r="J20" s="3" t="s">
        <v>203</v>
      </c>
      <c r="K20" s="3" t="s">
        <v>204</v>
      </c>
      <c r="L20" s="3" t="s">
        <v>205</v>
      </c>
      <c r="M20" s="3" t="s">
        <v>206</v>
      </c>
      <c r="N20" s="3" t="s">
        <v>207</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161" t="s">
        <v>3</v>
      </c>
      <c r="B5" s="161"/>
      <c r="C5" s="161"/>
      <c r="D5" s="161"/>
      <c r="E5" s="161"/>
      <c r="F5" s="161"/>
      <c r="G5" s="161"/>
      <c r="H5" s="161"/>
      <c r="I5" s="161"/>
      <c r="J5" s="161"/>
      <c r="K5" s="161"/>
      <c r="L5" s="161"/>
    </row>
    <row r="6" spans="1:12" ht="15.95" customHeight="1" x14ac:dyDescent="0.25"/>
    <row r="7" spans="1:12" ht="18.95" customHeight="1" x14ac:dyDescent="0.3">
      <c r="A7" s="162" t="s">
        <v>4</v>
      </c>
      <c r="B7" s="162"/>
      <c r="C7" s="162"/>
      <c r="D7" s="162"/>
      <c r="E7" s="162"/>
      <c r="F7" s="162"/>
      <c r="G7" s="162"/>
      <c r="H7" s="162"/>
      <c r="I7" s="162"/>
      <c r="J7" s="162"/>
      <c r="K7" s="162"/>
      <c r="L7" s="162"/>
    </row>
    <row r="8" spans="1:12" ht="15.95" customHeight="1" x14ac:dyDescent="0.25"/>
    <row r="9" spans="1:12" ht="15.95" customHeight="1" x14ac:dyDescent="0.25">
      <c r="A9" s="161" t="s">
        <v>5</v>
      </c>
      <c r="B9" s="161"/>
      <c r="C9" s="161"/>
      <c r="D9" s="161"/>
      <c r="E9" s="161"/>
      <c r="F9" s="161"/>
      <c r="G9" s="161"/>
      <c r="H9" s="161"/>
      <c r="I9" s="161"/>
      <c r="J9" s="161"/>
      <c r="K9" s="161"/>
      <c r="L9" s="161"/>
    </row>
    <row r="10" spans="1:12" ht="15.95" customHeight="1" x14ac:dyDescent="0.25">
      <c r="A10" s="163" t="s">
        <v>6</v>
      </c>
      <c r="B10" s="163"/>
      <c r="C10" s="163"/>
      <c r="D10" s="163"/>
      <c r="E10" s="163"/>
      <c r="F10" s="163"/>
      <c r="G10" s="163"/>
      <c r="H10" s="163"/>
      <c r="I10" s="163"/>
      <c r="J10" s="163"/>
      <c r="K10" s="163"/>
      <c r="L10" s="163"/>
    </row>
    <row r="11" spans="1:12" ht="15.95" customHeight="1" x14ac:dyDescent="0.25"/>
    <row r="12" spans="1:12" ht="15.95" customHeight="1" x14ac:dyDescent="0.25">
      <c r="A12" s="161" t="s">
        <v>7</v>
      </c>
      <c r="B12" s="161"/>
      <c r="C12" s="161"/>
      <c r="D12" s="161"/>
      <c r="E12" s="161"/>
      <c r="F12" s="161"/>
      <c r="G12" s="161"/>
      <c r="H12" s="161"/>
      <c r="I12" s="161"/>
      <c r="J12" s="161"/>
      <c r="K12" s="161"/>
      <c r="L12" s="161"/>
    </row>
    <row r="13" spans="1:12" ht="15.95" customHeight="1" x14ac:dyDescent="0.25">
      <c r="A13" s="163" t="s">
        <v>8</v>
      </c>
      <c r="B13" s="163"/>
      <c r="C13" s="163"/>
      <c r="D13" s="163"/>
      <c r="E13" s="163"/>
      <c r="F13" s="163"/>
      <c r="G13" s="163"/>
      <c r="H13" s="163"/>
      <c r="I13" s="163"/>
      <c r="J13" s="163"/>
      <c r="K13" s="163"/>
      <c r="L13" s="163"/>
    </row>
    <row r="14" spans="1:12" ht="15.95" customHeight="1" x14ac:dyDescent="0.25"/>
    <row r="15" spans="1:12" ht="32.1" customHeight="1" x14ac:dyDescent="0.25">
      <c r="A15" s="164" t="s">
        <v>9</v>
      </c>
      <c r="B15" s="164"/>
      <c r="C15" s="164"/>
      <c r="D15" s="164"/>
      <c r="E15" s="164"/>
      <c r="F15" s="164"/>
      <c r="G15" s="164"/>
      <c r="H15" s="164"/>
      <c r="I15" s="164"/>
      <c r="J15" s="164"/>
      <c r="K15" s="164"/>
      <c r="L15" s="164"/>
    </row>
    <row r="16" spans="1:12" ht="15.95" customHeight="1" x14ac:dyDescent="0.25">
      <c r="A16" s="163" t="s">
        <v>10</v>
      </c>
      <c r="B16" s="163"/>
      <c r="C16" s="163"/>
      <c r="D16" s="163"/>
      <c r="E16" s="163"/>
      <c r="F16" s="163"/>
      <c r="G16" s="163"/>
      <c r="H16" s="163"/>
      <c r="I16" s="163"/>
      <c r="J16" s="163"/>
      <c r="K16" s="163"/>
      <c r="L16" s="163"/>
    </row>
    <row r="17" spans="1:12" ht="15.95" customHeight="1" x14ac:dyDescent="0.25"/>
    <row r="18" spans="1:12" ht="18.95" customHeight="1" x14ac:dyDescent="0.3">
      <c r="A18" s="168" t="s">
        <v>208</v>
      </c>
      <c r="B18" s="168"/>
      <c r="C18" s="168"/>
      <c r="D18" s="168"/>
      <c r="E18" s="168"/>
      <c r="F18" s="168"/>
      <c r="G18" s="168"/>
      <c r="H18" s="168"/>
      <c r="I18" s="168"/>
      <c r="J18" s="168"/>
      <c r="K18" s="168"/>
      <c r="L18" s="16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81" t="s">
        <v>209</v>
      </c>
      <c r="B24" s="181"/>
      <c r="C24" s="181"/>
      <c r="D24" s="181"/>
      <c r="E24" s="181" t="s">
        <v>210</v>
      </c>
      <c r="F24" s="181"/>
    </row>
    <row r="25" spans="1:12" ht="15.95" customHeight="1" thickBot="1" x14ac:dyDescent="0.3">
      <c r="A25" s="182" t="s">
        <v>211</v>
      </c>
      <c r="B25" s="182"/>
      <c r="C25" s="182"/>
      <c r="D25" s="182"/>
      <c r="E25" s="183">
        <v>137930594</v>
      </c>
      <c r="F25" s="183"/>
      <c r="H25" s="181" t="s">
        <v>212</v>
      </c>
      <c r="I25" s="181"/>
      <c r="J25" s="181"/>
    </row>
    <row r="26" spans="1:12" ht="15.95" customHeight="1" thickBot="1" x14ac:dyDescent="0.3">
      <c r="A26" s="177" t="s">
        <v>213</v>
      </c>
      <c r="B26" s="177"/>
      <c r="C26" s="177"/>
      <c r="D26" s="177"/>
      <c r="E26" s="178"/>
      <c r="F26" s="178"/>
      <c r="G26" s="16"/>
      <c r="H26" s="175" t="s">
        <v>214</v>
      </c>
      <c r="I26" s="175"/>
      <c r="J26" s="175"/>
      <c r="K26" s="179" t="s">
        <v>215</v>
      </c>
      <c r="L26" s="179"/>
    </row>
    <row r="27" spans="1:12" ht="32.1" customHeight="1" thickBot="1" x14ac:dyDescent="0.3">
      <c r="A27" s="177" t="s">
        <v>216</v>
      </c>
      <c r="B27" s="177"/>
      <c r="C27" s="177"/>
      <c r="D27" s="177"/>
      <c r="E27" s="180">
        <v>30</v>
      </c>
      <c r="F27" s="180"/>
      <c r="G27" s="16"/>
      <c r="H27" s="175" t="s">
        <v>217</v>
      </c>
      <c r="I27" s="175"/>
      <c r="J27" s="175"/>
      <c r="K27" s="179" t="s">
        <v>215</v>
      </c>
      <c r="L27" s="179"/>
    </row>
    <row r="28" spans="1:12" ht="48" customHeight="1" thickBot="1" x14ac:dyDescent="0.3">
      <c r="A28" s="186" t="s">
        <v>218</v>
      </c>
      <c r="B28" s="186"/>
      <c r="C28" s="186"/>
      <c r="D28" s="186"/>
      <c r="E28" s="187">
        <v>1</v>
      </c>
      <c r="F28" s="187"/>
      <c r="G28" s="16"/>
      <c r="H28" s="175" t="s">
        <v>219</v>
      </c>
      <c r="I28" s="175"/>
      <c r="J28" s="175"/>
      <c r="K28" s="179" t="s">
        <v>220</v>
      </c>
      <c r="L28" s="179"/>
    </row>
    <row r="29" spans="1:12" ht="15.95" customHeight="1" x14ac:dyDescent="0.25">
      <c r="A29" s="182" t="s">
        <v>221</v>
      </c>
      <c r="B29" s="182"/>
      <c r="C29" s="182"/>
      <c r="D29" s="182"/>
      <c r="E29" s="178"/>
      <c r="F29" s="178"/>
    </row>
    <row r="30" spans="1:12" ht="15.95" customHeight="1" x14ac:dyDescent="0.25">
      <c r="A30" s="177" t="s">
        <v>222</v>
      </c>
      <c r="B30" s="177"/>
      <c r="C30" s="177"/>
      <c r="D30" s="177"/>
      <c r="E30" s="180">
        <v>6</v>
      </c>
      <c r="F30" s="180"/>
      <c r="H30" s="184" t="s">
        <v>223</v>
      </c>
      <c r="I30" s="184"/>
      <c r="J30" s="184"/>
      <c r="K30" s="184"/>
      <c r="L30" s="184"/>
    </row>
    <row r="31" spans="1:12" ht="15.95" customHeight="1" x14ac:dyDescent="0.25">
      <c r="A31" s="177" t="s">
        <v>224</v>
      </c>
      <c r="B31" s="177"/>
      <c r="C31" s="177"/>
      <c r="D31" s="177"/>
      <c r="E31" s="178"/>
      <c r="F31" s="178"/>
    </row>
    <row r="32" spans="1:12" ht="15.95" customHeight="1" x14ac:dyDescent="0.25">
      <c r="A32" s="177" t="s">
        <v>225</v>
      </c>
      <c r="B32" s="177"/>
      <c r="C32" s="177"/>
      <c r="D32" s="177"/>
      <c r="E32" s="185">
        <v>106893878</v>
      </c>
      <c r="F32" s="185"/>
    </row>
    <row r="33" spans="1:46" ht="15.95" customHeight="1" x14ac:dyDescent="0.25">
      <c r="A33" s="177" t="s">
        <v>226</v>
      </c>
      <c r="B33" s="177"/>
      <c r="C33" s="177"/>
      <c r="D33" s="177"/>
      <c r="E33" s="180">
        <v>22</v>
      </c>
      <c r="F33" s="180"/>
    </row>
    <row r="34" spans="1:46" ht="15.95" customHeight="1" x14ac:dyDescent="0.25">
      <c r="A34" s="177" t="s">
        <v>227</v>
      </c>
      <c r="B34" s="177"/>
      <c r="C34" s="177"/>
      <c r="D34" s="177"/>
      <c r="E34" s="180">
        <v>16</v>
      </c>
      <c r="F34" s="180"/>
    </row>
    <row r="35" spans="1:46" ht="15.95" customHeight="1" x14ac:dyDescent="0.25">
      <c r="A35" s="177"/>
      <c r="B35" s="177"/>
      <c r="C35" s="177"/>
      <c r="D35" s="177"/>
      <c r="E35" s="188"/>
      <c r="F35" s="188"/>
    </row>
    <row r="36" spans="1:46" ht="15.95" customHeight="1" thickBot="1" x14ac:dyDescent="0.3">
      <c r="A36" s="186" t="s">
        <v>228</v>
      </c>
      <c r="B36" s="186"/>
      <c r="C36" s="186"/>
      <c r="D36" s="186"/>
      <c r="E36" s="187">
        <v>20</v>
      </c>
      <c r="F36" s="187"/>
    </row>
    <row r="37" spans="1:46" ht="15.95" customHeight="1" x14ac:dyDescent="0.25">
      <c r="A37" s="182"/>
      <c r="B37" s="182"/>
      <c r="C37" s="182"/>
      <c r="D37" s="182"/>
      <c r="E37" s="188"/>
      <c r="F37" s="188"/>
    </row>
    <row r="38" spans="1:46" ht="15.95" customHeight="1" x14ac:dyDescent="0.25">
      <c r="A38" s="177" t="s">
        <v>229</v>
      </c>
      <c r="B38" s="177"/>
      <c r="C38" s="177"/>
      <c r="D38" s="177"/>
      <c r="E38" s="178"/>
      <c r="F38" s="178"/>
    </row>
    <row r="39" spans="1:46" ht="15.95" customHeight="1" thickBot="1" x14ac:dyDescent="0.3">
      <c r="A39" s="186" t="s">
        <v>230</v>
      </c>
      <c r="B39" s="186"/>
      <c r="C39" s="186"/>
      <c r="D39" s="186"/>
      <c r="E39" s="189"/>
      <c r="F39" s="189"/>
    </row>
    <row r="40" spans="1:46" ht="15.95" customHeight="1" x14ac:dyDescent="0.25">
      <c r="A40" s="182" t="s">
        <v>231</v>
      </c>
      <c r="B40" s="182"/>
      <c r="C40" s="182"/>
      <c r="D40" s="182"/>
      <c r="E40" s="178"/>
      <c r="F40" s="178"/>
    </row>
    <row r="41" spans="1:46" ht="15.95" customHeight="1" x14ac:dyDescent="0.25">
      <c r="A41" s="177" t="s">
        <v>232</v>
      </c>
      <c r="B41" s="177"/>
      <c r="C41" s="177"/>
      <c r="D41" s="177"/>
      <c r="E41" s="180">
        <v>7</v>
      </c>
      <c r="F41" s="180"/>
    </row>
    <row r="42" spans="1:46" ht="15.95" customHeight="1" x14ac:dyDescent="0.25">
      <c r="A42" s="177" t="s">
        <v>233</v>
      </c>
      <c r="B42" s="177"/>
      <c r="C42" s="177"/>
      <c r="D42" s="177"/>
      <c r="E42" s="180">
        <v>7</v>
      </c>
      <c r="F42" s="180"/>
    </row>
    <row r="43" spans="1:46" ht="15.95" customHeight="1" x14ac:dyDescent="0.25">
      <c r="A43" s="177" t="s">
        <v>234</v>
      </c>
      <c r="B43" s="177"/>
      <c r="C43" s="177"/>
      <c r="D43" s="177"/>
      <c r="E43" s="180">
        <v>11</v>
      </c>
      <c r="F43" s="180"/>
    </row>
    <row r="44" spans="1:46" ht="15.95" customHeight="1" x14ac:dyDescent="0.25">
      <c r="A44" s="177" t="s">
        <v>235</v>
      </c>
      <c r="B44" s="177"/>
      <c r="C44" s="177"/>
      <c r="D44" s="177"/>
      <c r="E44" s="180">
        <v>13</v>
      </c>
      <c r="F44" s="180"/>
    </row>
    <row r="45" spans="1:46" ht="15.95" customHeight="1" x14ac:dyDescent="0.25">
      <c r="A45" s="177" t="s">
        <v>236</v>
      </c>
      <c r="B45" s="177"/>
      <c r="C45" s="177"/>
      <c r="D45" s="177"/>
      <c r="E45" s="180">
        <v>89</v>
      </c>
      <c r="F45" s="180"/>
    </row>
    <row r="46" spans="1:46" ht="15.95" customHeight="1" thickBot="1" x14ac:dyDescent="0.3">
      <c r="A46" s="186" t="s">
        <v>237</v>
      </c>
      <c r="B46" s="186"/>
      <c r="C46" s="186"/>
      <c r="D46" s="186"/>
      <c r="E46" s="180">
        <v>-2</v>
      </c>
      <c r="F46" s="180"/>
    </row>
    <row r="47" spans="1:46" ht="15.95" customHeight="1" x14ac:dyDescent="0.25">
      <c r="A47" s="182" t="s">
        <v>238</v>
      </c>
      <c r="B47" s="182"/>
      <c r="C47" s="182"/>
      <c r="D47" s="182"/>
      <c r="E47" s="191" t="s">
        <v>239</v>
      </c>
      <c r="F47" s="191"/>
      <c r="G47" s="14" t="s">
        <v>203</v>
      </c>
      <c r="H47" s="14" t="s">
        <v>204</v>
      </c>
      <c r="I47" s="14" t="s">
        <v>205</v>
      </c>
      <c r="J47" s="14" t="s">
        <v>206</v>
      </c>
      <c r="K47" s="14" t="s">
        <v>207</v>
      </c>
      <c r="L47" s="14" t="s">
        <v>161</v>
      </c>
      <c r="M47" s="14" t="s">
        <v>240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c r="AR47" s="14" t="s">
        <v>271</v>
      </c>
      <c r="AS47" s="14" t="s">
        <v>272</v>
      </c>
      <c r="AT47" s="14" t="s">
        <v>273</v>
      </c>
    </row>
    <row r="48" spans="1:46" ht="15.95" customHeight="1" x14ac:dyDescent="0.25">
      <c r="A48" s="190" t="s">
        <v>274</v>
      </c>
      <c r="B48" s="190"/>
      <c r="C48" s="190"/>
      <c r="D48" s="190"/>
      <c r="E48" s="190"/>
      <c r="F48" s="190"/>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190" t="s">
        <v>275</v>
      </c>
      <c r="B49" s="190"/>
      <c r="C49" s="190"/>
      <c r="D49" s="190"/>
      <c r="E49" s="190"/>
      <c r="F49" s="190"/>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190" t="s">
        <v>276</v>
      </c>
      <c r="B50" s="190"/>
      <c r="C50" s="190"/>
      <c r="D50" s="190"/>
      <c r="E50" s="190"/>
      <c r="F50" s="190"/>
      <c r="G50" s="18"/>
      <c r="H50" s="18"/>
      <c r="I50" s="18"/>
      <c r="J50" s="18"/>
      <c r="K50" s="18"/>
      <c r="L50" s="17">
        <v>884</v>
      </c>
      <c r="M50" s="19">
        <v>1347</v>
      </c>
      <c r="N50" s="19">
        <v>1475</v>
      </c>
      <c r="O50" s="19">
        <v>1968</v>
      </c>
      <c r="P50" s="19">
        <v>2027</v>
      </c>
      <c r="Q50" s="19">
        <v>2088</v>
      </c>
      <c r="R50" s="19">
        <v>2151</v>
      </c>
      <c r="S50" s="19">
        <v>2215</v>
      </c>
      <c r="T50" s="19">
        <v>2282</v>
      </c>
      <c r="U50" s="19">
        <v>2350</v>
      </c>
      <c r="V50" s="19">
        <v>2421</v>
      </c>
      <c r="W50" s="19">
        <v>2493</v>
      </c>
      <c r="X50" s="19">
        <v>2568</v>
      </c>
      <c r="Y50" s="19">
        <v>2645</v>
      </c>
      <c r="Z50" s="19">
        <v>2724</v>
      </c>
      <c r="AA50" s="19">
        <v>2806</v>
      </c>
      <c r="AB50" s="19">
        <v>2890</v>
      </c>
      <c r="AC50" s="19">
        <v>2977</v>
      </c>
      <c r="AD50" s="19">
        <v>3066</v>
      </c>
      <c r="AE50" s="19">
        <v>3158</v>
      </c>
      <c r="AF50" s="19">
        <v>3253</v>
      </c>
      <c r="AG50" s="19">
        <v>3351</v>
      </c>
      <c r="AH50" s="19">
        <v>3451</v>
      </c>
      <c r="AI50" s="19">
        <v>3555</v>
      </c>
      <c r="AJ50" s="19">
        <v>3661</v>
      </c>
      <c r="AK50" s="19">
        <v>3771</v>
      </c>
      <c r="AL50" s="19">
        <v>3884</v>
      </c>
      <c r="AM50" s="19">
        <v>4001</v>
      </c>
      <c r="AN50" s="19">
        <v>4121</v>
      </c>
      <c r="AO50" s="19">
        <v>4245</v>
      </c>
      <c r="AP50" s="19">
        <v>4372</v>
      </c>
      <c r="AQ50" s="19">
        <v>4503</v>
      </c>
      <c r="AR50" s="19">
        <v>4638</v>
      </c>
      <c r="AS50" s="19">
        <v>4777</v>
      </c>
      <c r="AT50" s="19">
        <v>102123</v>
      </c>
    </row>
    <row r="51" spans="1:46" s="9" customFormat="1" ht="6.95" customHeight="1" thickBot="1" x14ac:dyDescent="0.3">
      <c r="D51" s="16"/>
      <c r="E51" s="20"/>
      <c r="F51" s="21"/>
      <c r="AS51" s="16"/>
      <c r="AT51" s="14"/>
    </row>
    <row r="52" spans="1:46" ht="15.95" customHeight="1" x14ac:dyDescent="0.25">
      <c r="A52" s="192" t="s">
        <v>277</v>
      </c>
      <c r="B52" s="192"/>
      <c r="C52" s="192"/>
      <c r="D52" s="192"/>
      <c r="E52" s="191" t="s">
        <v>239</v>
      </c>
      <c r="F52" s="191"/>
      <c r="G52" s="14" t="s">
        <v>203</v>
      </c>
      <c r="H52" s="14" t="s">
        <v>204</v>
      </c>
      <c r="I52" s="14" t="s">
        <v>205</v>
      </c>
      <c r="J52" s="14" t="s">
        <v>206</v>
      </c>
      <c r="K52" s="14" t="s">
        <v>207</v>
      </c>
      <c r="L52" s="14" t="s">
        <v>161</v>
      </c>
      <c r="M52" s="14" t="s">
        <v>240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c r="AR52" s="14" t="s">
        <v>271</v>
      </c>
      <c r="AS52" s="14" t="s">
        <v>272</v>
      </c>
      <c r="AT52" s="14" t="s">
        <v>273</v>
      </c>
    </row>
    <row r="53" spans="1:46" ht="15.95" customHeight="1" x14ac:dyDescent="0.25">
      <c r="A53" s="190" t="s">
        <v>278</v>
      </c>
      <c r="B53" s="190"/>
      <c r="C53" s="190"/>
      <c r="D53" s="190"/>
      <c r="E53" s="190"/>
      <c r="F53" s="190"/>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190" t="s">
        <v>279</v>
      </c>
      <c r="B54" s="190"/>
      <c r="C54" s="190"/>
      <c r="D54" s="190"/>
      <c r="E54" s="190"/>
      <c r="F54" s="190"/>
      <c r="G54" s="18"/>
      <c r="H54" s="19">
        <v>17567</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9">
        <v>17567</v>
      </c>
    </row>
    <row r="55" spans="1:46" ht="15.95" customHeight="1" x14ac:dyDescent="0.25">
      <c r="A55" s="190" t="s">
        <v>280</v>
      </c>
      <c r="B55" s="190"/>
      <c r="C55" s="190"/>
      <c r="D55" s="190"/>
      <c r="E55" s="190"/>
      <c r="F55" s="190"/>
      <c r="G55" s="18"/>
      <c r="H55" s="18"/>
      <c r="I55" s="19">
        <v>3513</v>
      </c>
      <c r="J55" s="19">
        <v>3513</v>
      </c>
      <c r="K55" s="19">
        <v>3513</v>
      </c>
      <c r="L55" s="19">
        <v>3513</v>
      </c>
      <c r="M55" s="19">
        <v>3513</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9">
        <v>17567</v>
      </c>
    </row>
    <row r="56" spans="1:46" ht="15.95" customHeight="1" thickBot="1" x14ac:dyDescent="0.3">
      <c r="A56" s="190" t="s">
        <v>281</v>
      </c>
      <c r="B56" s="190"/>
      <c r="C56" s="190"/>
      <c r="D56" s="190"/>
      <c r="E56" s="190"/>
      <c r="F56" s="190"/>
      <c r="G56" s="18"/>
      <c r="H56" s="19">
        <v>1212</v>
      </c>
      <c r="I56" s="17">
        <v>970</v>
      </c>
      <c r="J56" s="17">
        <v>727</v>
      </c>
      <c r="K56" s="17">
        <v>485</v>
      </c>
      <c r="L56" s="17">
        <v>242</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9">
        <v>3636</v>
      </c>
    </row>
    <row r="57" spans="1:46" s="9" customFormat="1" ht="6.95" customHeight="1" thickBot="1" x14ac:dyDescent="0.3">
      <c r="D57" s="16"/>
      <c r="E57" s="20"/>
      <c r="F57" s="21"/>
      <c r="AS57" s="16"/>
      <c r="AT57" s="14"/>
    </row>
    <row r="58" spans="1:46" ht="15.95" customHeight="1" x14ac:dyDescent="0.25">
      <c r="A58" s="192" t="s">
        <v>282</v>
      </c>
      <c r="B58" s="192"/>
      <c r="C58" s="192"/>
      <c r="D58" s="192"/>
      <c r="E58" s="191" t="s">
        <v>239</v>
      </c>
      <c r="F58" s="191"/>
      <c r="G58" s="14" t="s">
        <v>203</v>
      </c>
      <c r="H58" s="14" t="s">
        <v>204</v>
      </c>
      <c r="I58" s="14" t="s">
        <v>205</v>
      </c>
      <c r="J58" s="14" t="s">
        <v>206</v>
      </c>
      <c r="K58" s="14" t="s">
        <v>207</v>
      </c>
      <c r="L58" s="14" t="s">
        <v>161</v>
      </c>
      <c r="M58" s="14" t="s">
        <v>240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c r="AR58" s="14" t="s">
        <v>271</v>
      </c>
      <c r="AS58" s="14" t="s">
        <v>272</v>
      </c>
      <c r="AT58" s="14" t="s">
        <v>273</v>
      </c>
    </row>
    <row r="59" spans="1:46" ht="15.95" customHeight="1" x14ac:dyDescent="0.25">
      <c r="A59" s="190" t="s">
        <v>283</v>
      </c>
      <c r="B59" s="190"/>
      <c r="C59" s="190"/>
      <c r="D59" s="190"/>
      <c r="E59" s="190"/>
      <c r="F59" s="190"/>
      <c r="G59" s="18"/>
      <c r="H59" s="18"/>
      <c r="I59" s="18"/>
      <c r="J59" s="18"/>
      <c r="K59" s="18"/>
      <c r="L59" s="17">
        <v>884</v>
      </c>
      <c r="M59" s="19">
        <v>1347</v>
      </c>
      <c r="N59" s="19">
        <v>1475</v>
      </c>
      <c r="O59" s="19">
        <v>1968</v>
      </c>
      <c r="P59" s="19">
        <v>2027</v>
      </c>
      <c r="Q59" s="19">
        <v>2088</v>
      </c>
      <c r="R59" s="19">
        <v>2151</v>
      </c>
      <c r="S59" s="19">
        <v>2215</v>
      </c>
      <c r="T59" s="19">
        <v>2282</v>
      </c>
      <c r="U59" s="19">
        <v>2350</v>
      </c>
      <c r="V59" s="19">
        <v>2421</v>
      </c>
      <c r="W59" s="19">
        <v>2493</v>
      </c>
      <c r="X59" s="19">
        <v>2568</v>
      </c>
      <c r="Y59" s="19">
        <v>2645</v>
      </c>
      <c r="Z59" s="19">
        <v>2724</v>
      </c>
      <c r="AA59" s="19">
        <v>2806</v>
      </c>
      <c r="AB59" s="19">
        <v>2890</v>
      </c>
      <c r="AC59" s="19">
        <v>2977</v>
      </c>
      <c r="AD59" s="19">
        <v>3066</v>
      </c>
      <c r="AE59" s="19">
        <v>3158</v>
      </c>
      <c r="AF59" s="19">
        <v>3253</v>
      </c>
      <c r="AG59" s="19">
        <v>3351</v>
      </c>
      <c r="AH59" s="19">
        <v>3451</v>
      </c>
      <c r="AI59" s="19">
        <v>3555</v>
      </c>
      <c r="AJ59" s="19">
        <v>3661</v>
      </c>
      <c r="AK59" s="19">
        <v>3771</v>
      </c>
      <c r="AL59" s="19">
        <v>3884</v>
      </c>
      <c r="AM59" s="19">
        <v>4001</v>
      </c>
      <c r="AN59" s="19">
        <v>4121</v>
      </c>
      <c r="AO59" s="19">
        <v>4245</v>
      </c>
      <c r="AP59" s="19">
        <v>4372</v>
      </c>
      <c r="AQ59" s="19">
        <v>4503</v>
      </c>
      <c r="AR59" s="19">
        <v>4638</v>
      </c>
      <c r="AS59" s="19">
        <v>4777</v>
      </c>
      <c r="AT59" s="19">
        <v>102123</v>
      </c>
    </row>
    <row r="60" spans="1:46" ht="32.1" customHeight="1" x14ac:dyDescent="0.25">
      <c r="A60" s="190" t="s">
        <v>284</v>
      </c>
      <c r="B60" s="190"/>
      <c r="C60" s="190"/>
      <c r="D60" s="190"/>
      <c r="E60" s="190"/>
      <c r="F60" s="190"/>
      <c r="G60" s="18"/>
      <c r="H60" s="18"/>
      <c r="I60" s="18"/>
      <c r="J60" s="18"/>
      <c r="K60" s="18"/>
      <c r="L60" s="18"/>
      <c r="M60" s="18"/>
      <c r="N60" s="18"/>
      <c r="O60" s="18"/>
      <c r="P60" s="18"/>
      <c r="Q60" s="18"/>
      <c r="R60" s="18"/>
      <c r="S60" s="18"/>
      <c r="T60" s="18"/>
      <c r="U60" s="18"/>
      <c r="V60" s="18"/>
      <c r="W60" s="18"/>
      <c r="X60" s="18"/>
      <c r="Y60" s="18"/>
      <c r="Z60" s="18"/>
      <c r="AA60" s="18"/>
      <c r="AB60" s="19">
        <v>-242558</v>
      </c>
      <c r="AC60" s="18"/>
      <c r="AD60" s="18"/>
      <c r="AE60" s="18"/>
      <c r="AF60" s="18"/>
      <c r="AG60" s="18"/>
      <c r="AH60" s="18"/>
      <c r="AI60" s="18"/>
      <c r="AJ60" s="18"/>
      <c r="AK60" s="18"/>
      <c r="AL60" s="18"/>
      <c r="AM60" s="18"/>
      <c r="AN60" s="18"/>
      <c r="AO60" s="18"/>
      <c r="AP60" s="18"/>
      <c r="AQ60" s="18"/>
      <c r="AR60" s="19">
        <v>-452910</v>
      </c>
      <c r="AS60" s="18"/>
      <c r="AT60" s="19">
        <v>-695468</v>
      </c>
    </row>
    <row r="61" spans="1:46" ht="15.95" customHeight="1" x14ac:dyDescent="0.25">
      <c r="A61" s="190" t="s">
        <v>285</v>
      </c>
      <c r="B61" s="190"/>
      <c r="C61" s="190"/>
      <c r="D61" s="190"/>
      <c r="E61" s="190"/>
      <c r="F61" s="190"/>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row>
    <row r="62" spans="1:46" ht="32.1" customHeight="1" x14ac:dyDescent="0.25">
      <c r="A62" s="190" t="s">
        <v>286</v>
      </c>
      <c r="B62" s="190"/>
      <c r="C62" s="190"/>
      <c r="D62" s="190"/>
      <c r="E62" s="190"/>
      <c r="F62" s="190"/>
      <c r="G62" s="18"/>
      <c r="H62" s="18"/>
      <c r="I62" s="18"/>
      <c r="J62" s="18"/>
      <c r="K62" s="18"/>
      <c r="L62" s="19">
        <v>-1861321</v>
      </c>
      <c r="M62" s="19">
        <v>-1935402</v>
      </c>
      <c r="N62" s="19">
        <v>-2012431</v>
      </c>
      <c r="O62" s="19">
        <v>-2092525</v>
      </c>
      <c r="P62" s="19">
        <v>-2175808</v>
      </c>
      <c r="Q62" s="19">
        <v>-2262405</v>
      </c>
      <c r="R62" s="19">
        <v>-2352449</v>
      </c>
      <c r="S62" s="19">
        <v>-2446076</v>
      </c>
      <c r="T62" s="19">
        <v>-2543430</v>
      </c>
      <c r="U62" s="19">
        <v>-2644659</v>
      </c>
      <c r="V62" s="19">
        <v>-2749916</v>
      </c>
      <c r="W62" s="19">
        <v>-2859363</v>
      </c>
      <c r="X62" s="19">
        <v>-2973165</v>
      </c>
      <c r="Y62" s="19">
        <v>-3091497</v>
      </c>
      <c r="Z62" s="19">
        <v>-3214539</v>
      </c>
      <c r="AA62" s="19">
        <v>-3342477</v>
      </c>
      <c r="AB62" s="19">
        <v>-3475508</v>
      </c>
      <c r="AC62" s="19">
        <v>-3613833</v>
      </c>
      <c r="AD62" s="19">
        <v>-3757664</v>
      </c>
      <c r="AE62" s="19">
        <v>-3907219</v>
      </c>
      <c r="AF62" s="19">
        <v>-4062726</v>
      </c>
      <c r="AG62" s="19">
        <v>-4224423</v>
      </c>
      <c r="AH62" s="19">
        <v>-4392555</v>
      </c>
      <c r="AI62" s="19">
        <v>-4567378</v>
      </c>
      <c r="AJ62" s="19">
        <v>-4749160</v>
      </c>
      <c r="AK62" s="19">
        <v>-4938177</v>
      </c>
      <c r="AL62" s="19">
        <v>-5134716</v>
      </c>
      <c r="AM62" s="19">
        <v>-5339078</v>
      </c>
      <c r="AN62" s="19">
        <v>-5551573</v>
      </c>
      <c r="AO62" s="19">
        <v>-5772526</v>
      </c>
      <c r="AP62" s="19">
        <v>-6002272</v>
      </c>
      <c r="AQ62" s="19">
        <v>-6241163</v>
      </c>
      <c r="AR62" s="19">
        <v>-6489561</v>
      </c>
      <c r="AS62" s="19">
        <v>-6747845</v>
      </c>
      <c r="AT62" s="19">
        <v>-129524837</v>
      </c>
    </row>
    <row r="63" spans="1:46" s="9" customFormat="1" ht="11.1" customHeight="1" x14ac:dyDescent="0.25"/>
    <row r="64" spans="1:46" s="9" customFormat="1" ht="11.1" customHeight="1" x14ac:dyDescent="0.25"/>
    <row r="65" spans="1:46" ht="32.1" customHeight="1" x14ac:dyDescent="0.25">
      <c r="A65" s="190" t="s">
        <v>287</v>
      </c>
      <c r="B65" s="190"/>
      <c r="C65" s="190"/>
      <c r="D65" s="190"/>
      <c r="E65" s="190"/>
      <c r="F65" s="190"/>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190" t="s">
        <v>288</v>
      </c>
      <c r="B66" s="190"/>
      <c r="C66" s="190"/>
      <c r="D66" s="190"/>
      <c r="E66" s="190"/>
      <c r="F66" s="190"/>
      <c r="G66" s="18"/>
      <c r="H66" s="18"/>
      <c r="I66" s="18"/>
      <c r="J66" s="18"/>
      <c r="K66" s="18"/>
      <c r="L66" s="19">
        <v>-1860437</v>
      </c>
      <c r="M66" s="19">
        <v>-1934054</v>
      </c>
      <c r="N66" s="19">
        <v>-2010955</v>
      </c>
      <c r="O66" s="19">
        <v>-2090557</v>
      </c>
      <c r="P66" s="19">
        <v>-2173781</v>
      </c>
      <c r="Q66" s="19">
        <v>-2260317</v>
      </c>
      <c r="R66" s="19">
        <v>-2350298</v>
      </c>
      <c r="S66" s="19">
        <v>-2443861</v>
      </c>
      <c r="T66" s="19">
        <v>-2541148</v>
      </c>
      <c r="U66" s="19">
        <v>-2642308</v>
      </c>
      <c r="V66" s="19">
        <v>-2747495</v>
      </c>
      <c r="W66" s="19">
        <v>-2856869</v>
      </c>
      <c r="X66" s="19">
        <v>-2970597</v>
      </c>
      <c r="Y66" s="19">
        <v>-3088852</v>
      </c>
      <c r="Z66" s="19">
        <v>-3211814</v>
      </c>
      <c r="AA66" s="19">
        <v>-3339671</v>
      </c>
      <c r="AB66" s="19">
        <v>-3715176</v>
      </c>
      <c r="AC66" s="19">
        <v>-3610856</v>
      </c>
      <c r="AD66" s="19">
        <v>-3754597</v>
      </c>
      <c r="AE66" s="19">
        <v>-3904060</v>
      </c>
      <c r="AF66" s="19">
        <v>-4059473</v>
      </c>
      <c r="AG66" s="19">
        <v>-4221072</v>
      </c>
      <c r="AH66" s="19">
        <v>-4389103</v>
      </c>
      <c r="AI66" s="19">
        <v>-4563824</v>
      </c>
      <c r="AJ66" s="19">
        <v>-4745499</v>
      </c>
      <c r="AK66" s="19">
        <v>-4934405</v>
      </c>
      <c r="AL66" s="19">
        <v>-5130832</v>
      </c>
      <c r="AM66" s="19">
        <v>-5335077</v>
      </c>
      <c r="AN66" s="19">
        <v>-5547452</v>
      </c>
      <c r="AO66" s="19">
        <v>-5768281</v>
      </c>
      <c r="AP66" s="19">
        <v>-5997900</v>
      </c>
      <c r="AQ66" s="19">
        <v>-6236659</v>
      </c>
      <c r="AR66" s="19">
        <v>-6937833</v>
      </c>
      <c r="AS66" s="19">
        <v>-6743068</v>
      </c>
      <c r="AT66" s="19">
        <v>-130118183</v>
      </c>
    </row>
    <row r="67" spans="1:46" ht="15.95" customHeight="1" x14ac:dyDescent="0.25">
      <c r="A67" s="190" t="s">
        <v>289</v>
      </c>
      <c r="B67" s="190"/>
      <c r="C67" s="190"/>
      <c r="D67" s="190"/>
      <c r="E67" s="190"/>
      <c r="F67" s="190"/>
      <c r="G67" s="18"/>
      <c r="H67" s="17">
        <v>-488</v>
      </c>
      <c r="I67" s="19">
        <v>-1261</v>
      </c>
      <c r="J67" s="19">
        <v>-1786</v>
      </c>
      <c r="K67" s="19">
        <v>-2313</v>
      </c>
      <c r="L67" s="19">
        <v>-4591</v>
      </c>
      <c r="M67" s="19">
        <v>-4591</v>
      </c>
      <c r="N67" s="19">
        <v>-4591</v>
      </c>
      <c r="O67" s="19">
        <v>-4591</v>
      </c>
      <c r="P67" s="19">
        <v>-4591</v>
      </c>
      <c r="Q67" s="19">
        <v>-4591</v>
      </c>
      <c r="R67" s="19">
        <v>-4591</v>
      </c>
      <c r="S67" s="19">
        <v>-4591</v>
      </c>
      <c r="T67" s="19">
        <v>-4591</v>
      </c>
      <c r="U67" s="19">
        <v>-4591</v>
      </c>
      <c r="V67" s="19">
        <v>-4591</v>
      </c>
      <c r="W67" s="19">
        <v>-4591</v>
      </c>
      <c r="X67" s="19">
        <v>-4591</v>
      </c>
      <c r="Y67" s="19">
        <v>-4591</v>
      </c>
      <c r="Z67" s="19">
        <v>-4591</v>
      </c>
      <c r="AA67" s="19">
        <v>-4591</v>
      </c>
      <c r="AB67" s="19">
        <v>-4591</v>
      </c>
      <c r="AC67" s="19">
        <v>-4591</v>
      </c>
      <c r="AD67" s="19">
        <v>-4591</v>
      </c>
      <c r="AE67" s="19">
        <v>-4591</v>
      </c>
      <c r="AF67" s="19">
        <v>-4591</v>
      </c>
      <c r="AG67" s="19">
        <v>-4591</v>
      </c>
      <c r="AH67" s="19">
        <v>-4591</v>
      </c>
      <c r="AI67" s="19">
        <v>-4591</v>
      </c>
      <c r="AJ67" s="19">
        <v>-4591</v>
      </c>
      <c r="AK67" s="19">
        <v>-4591</v>
      </c>
      <c r="AL67" s="19">
        <v>-4591</v>
      </c>
      <c r="AM67" s="19">
        <v>-4591</v>
      </c>
      <c r="AN67" s="19">
        <v>-3334</v>
      </c>
      <c r="AO67" s="18"/>
      <c r="AP67" s="18"/>
      <c r="AQ67" s="18"/>
      <c r="AR67" s="18"/>
      <c r="AS67" s="18"/>
      <c r="AT67" s="19">
        <v>-137728</v>
      </c>
    </row>
    <row r="68" spans="1:46" ht="32.1" customHeight="1" x14ac:dyDescent="0.25">
      <c r="A68" s="190" t="s">
        <v>290</v>
      </c>
      <c r="B68" s="190"/>
      <c r="C68" s="190"/>
      <c r="D68" s="190"/>
      <c r="E68" s="190"/>
      <c r="F68" s="190"/>
      <c r="G68" s="18"/>
      <c r="H68" s="17">
        <v>-488</v>
      </c>
      <c r="I68" s="19">
        <v>-1261</v>
      </c>
      <c r="J68" s="19">
        <v>-1786</v>
      </c>
      <c r="K68" s="19">
        <v>-2313</v>
      </c>
      <c r="L68" s="19">
        <v>-1865028</v>
      </c>
      <c r="M68" s="19">
        <v>-1938645</v>
      </c>
      <c r="N68" s="19">
        <v>-2015546</v>
      </c>
      <c r="O68" s="19">
        <v>-2095148</v>
      </c>
      <c r="P68" s="19">
        <v>-2178372</v>
      </c>
      <c r="Q68" s="19">
        <v>-2264908</v>
      </c>
      <c r="R68" s="19">
        <v>-2354889</v>
      </c>
      <c r="S68" s="19">
        <v>-2448452</v>
      </c>
      <c r="T68" s="19">
        <v>-2545739</v>
      </c>
      <c r="U68" s="19">
        <v>-2646899</v>
      </c>
      <c r="V68" s="19">
        <v>-2752086</v>
      </c>
      <c r="W68" s="19">
        <v>-2861460</v>
      </c>
      <c r="X68" s="19">
        <v>-2975188</v>
      </c>
      <c r="Y68" s="19">
        <v>-3093443</v>
      </c>
      <c r="Z68" s="19">
        <v>-3216405</v>
      </c>
      <c r="AA68" s="19">
        <v>-3344262</v>
      </c>
      <c r="AB68" s="19">
        <v>-3719766</v>
      </c>
      <c r="AC68" s="19">
        <v>-3615447</v>
      </c>
      <c r="AD68" s="19">
        <v>-3759188</v>
      </c>
      <c r="AE68" s="19">
        <v>-3908651</v>
      </c>
      <c r="AF68" s="19">
        <v>-4064064</v>
      </c>
      <c r="AG68" s="19">
        <v>-4225663</v>
      </c>
      <c r="AH68" s="19">
        <v>-4393694</v>
      </c>
      <c r="AI68" s="19">
        <v>-4568414</v>
      </c>
      <c r="AJ68" s="19">
        <v>-4750089</v>
      </c>
      <c r="AK68" s="19">
        <v>-4938996</v>
      </c>
      <c r="AL68" s="19">
        <v>-5135422</v>
      </c>
      <c r="AM68" s="19">
        <v>-5339668</v>
      </c>
      <c r="AN68" s="19">
        <v>-5550786</v>
      </c>
      <c r="AO68" s="19">
        <v>-5768281</v>
      </c>
      <c r="AP68" s="19">
        <v>-5997900</v>
      </c>
      <c r="AQ68" s="19">
        <v>-6236659</v>
      </c>
      <c r="AR68" s="19">
        <v>-6937833</v>
      </c>
      <c r="AS68" s="19">
        <v>-6743068</v>
      </c>
      <c r="AT68" s="19">
        <v>-130255911</v>
      </c>
    </row>
    <row r="69" spans="1:46" ht="15.95" customHeight="1" x14ac:dyDescent="0.25">
      <c r="A69" s="190" t="s">
        <v>291</v>
      </c>
      <c r="B69" s="190"/>
      <c r="C69" s="190"/>
      <c r="D69" s="190"/>
      <c r="E69" s="190"/>
      <c r="F69" s="190"/>
      <c r="G69" s="18"/>
      <c r="H69" s="19">
        <v>-1212</v>
      </c>
      <c r="I69" s="17">
        <v>-970</v>
      </c>
      <c r="J69" s="17">
        <v>-727</v>
      </c>
      <c r="K69" s="17">
        <v>-485</v>
      </c>
      <c r="L69" s="17">
        <v>-242</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9">
        <v>-3636</v>
      </c>
    </row>
    <row r="70" spans="1:46" ht="32.1" customHeight="1" x14ac:dyDescent="0.25">
      <c r="A70" s="190" t="s">
        <v>292</v>
      </c>
      <c r="B70" s="190"/>
      <c r="C70" s="190"/>
      <c r="D70" s="190"/>
      <c r="E70" s="190"/>
      <c r="F70" s="190"/>
      <c r="G70" s="18"/>
      <c r="H70" s="19">
        <v>-1700</v>
      </c>
      <c r="I70" s="19">
        <v>-2231</v>
      </c>
      <c r="J70" s="19">
        <v>-2514</v>
      </c>
      <c r="K70" s="19">
        <v>-2797</v>
      </c>
      <c r="L70" s="19">
        <v>-1865270</v>
      </c>
      <c r="M70" s="19">
        <v>-1938645</v>
      </c>
      <c r="N70" s="19">
        <v>-2015546</v>
      </c>
      <c r="O70" s="19">
        <v>-2095148</v>
      </c>
      <c r="P70" s="19">
        <v>-2178372</v>
      </c>
      <c r="Q70" s="19">
        <v>-2264908</v>
      </c>
      <c r="R70" s="19">
        <v>-2354889</v>
      </c>
      <c r="S70" s="19">
        <v>-2448452</v>
      </c>
      <c r="T70" s="19">
        <v>-2545739</v>
      </c>
      <c r="U70" s="19">
        <v>-2646899</v>
      </c>
      <c r="V70" s="19">
        <v>-2752086</v>
      </c>
      <c r="W70" s="19">
        <v>-2861460</v>
      </c>
      <c r="X70" s="19">
        <v>-2975188</v>
      </c>
      <c r="Y70" s="19">
        <v>-3093443</v>
      </c>
      <c r="Z70" s="19">
        <v>-3216405</v>
      </c>
      <c r="AA70" s="19">
        <v>-3344262</v>
      </c>
      <c r="AB70" s="19">
        <v>-3719766</v>
      </c>
      <c r="AC70" s="19">
        <v>-3615447</v>
      </c>
      <c r="AD70" s="19">
        <v>-3759188</v>
      </c>
      <c r="AE70" s="19">
        <v>-3908651</v>
      </c>
      <c r="AF70" s="19">
        <v>-4064064</v>
      </c>
      <c r="AG70" s="19">
        <v>-4225663</v>
      </c>
      <c r="AH70" s="19">
        <v>-4393694</v>
      </c>
      <c r="AI70" s="19">
        <v>-4568414</v>
      </c>
      <c r="AJ70" s="19">
        <v>-4750089</v>
      </c>
      <c r="AK70" s="19">
        <v>-4938996</v>
      </c>
      <c r="AL70" s="19">
        <v>-5135422</v>
      </c>
      <c r="AM70" s="19">
        <v>-5339668</v>
      </c>
      <c r="AN70" s="19">
        <v>-5550786</v>
      </c>
      <c r="AO70" s="19">
        <v>-5768281</v>
      </c>
      <c r="AP70" s="19">
        <v>-5997900</v>
      </c>
      <c r="AQ70" s="19">
        <v>-6236659</v>
      </c>
      <c r="AR70" s="19">
        <v>-6937833</v>
      </c>
      <c r="AS70" s="19">
        <v>-6743068</v>
      </c>
      <c r="AT70" s="19">
        <v>-130259547</v>
      </c>
    </row>
    <row r="71" spans="1:46" ht="15.95" customHeight="1" x14ac:dyDescent="0.25">
      <c r="A71" s="190" t="s">
        <v>228</v>
      </c>
      <c r="B71" s="190"/>
      <c r="C71" s="190"/>
      <c r="D71" s="190"/>
      <c r="E71" s="190"/>
      <c r="F71" s="190"/>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32.1" customHeight="1" thickBot="1" x14ac:dyDescent="0.3">
      <c r="A72" s="190" t="s">
        <v>293</v>
      </c>
      <c r="B72" s="190"/>
      <c r="C72" s="190"/>
      <c r="D72" s="190"/>
      <c r="E72" s="190"/>
      <c r="F72" s="190"/>
      <c r="G72" s="18"/>
      <c r="H72" s="19">
        <v>-1700</v>
      </c>
      <c r="I72" s="19">
        <v>-2231</v>
      </c>
      <c r="J72" s="19">
        <v>-2514</v>
      </c>
      <c r="K72" s="19">
        <v>-2797</v>
      </c>
      <c r="L72" s="19">
        <v>-1865270</v>
      </c>
      <c r="M72" s="19">
        <v>-1938645</v>
      </c>
      <c r="N72" s="19">
        <v>-2015546</v>
      </c>
      <c r="O72" s="19">
        <v>-2095148</v>
      </c>
      <c r="P72" s="19">
        <v>-2178372</v>
      </c>
      <c r="Q72" s="19">
        <v>-2264908</v>
      </c>
      <c r="R72" s="19">
        <v>-2354889</v>
      </c>
      <c r="S72" s="19">
        <v>-2448452</v>
      </c>
      <c r="T72" s="19">
        <v>-2545739</v>
      </c>
      <c r="U72" s="19">
        <v>-2646899</v>
      </c>
      <c r="V72" s="19">
        <v>-2752086</v>
      </c>
      <c r="W72" s="19">
        <v>-2861460</v>
      </c>
      <c r="X72" s="19">
        <v>-2975188</v>
      </c>
      <c r="Y72" s="19">
        <v>-3093443</v>
      </c>
      <c r="Z72" s="19">
        <v>-3216405</v>
      </c>
      <c r="AA72" s="19">
        <v>-3344262</v>
      </c>
      <c r="AB72" s="19">
        <v>-3719766</v>
      </c>
      <c r="AC72" s="19">
        <v>-3615447</v>
      </c>
      <c r="AD72" s="19">
        <v>-3759188</v>
      </c>
      <c r="AE72" s="19">
        <v>-3908651</v>
      </c>
      <c r="AF72" s="19">
        <v>-4064064</v>
      </c>
      <c r="AG72" s="19">
        <v>-4225663</v>
      </c>
      <c r="AH72" s="19">
        <v>-4393694</v>
      </c>
      <c r="AI72" s="19">
        <v>-4568414</v>
      </c>
      <c r="AJ72" s="19">
        <v>-4750089</v>
      </c>
      <c r="AK72" s="19">
        <v>-4938996</v>
      </c>
      <c r="AL72" s="19">
        <v>-5135422</v>
      </c>
      <c r="AM72" s="19">
        <v>-5339668</v>
      </c>
      <c r="AN72" s="19">
        <v>-5550786</v>
      </c>
      <c r="AO72" s="19">
        <v>-5768281</v>
      </c>
      <c r="AP72" s="19">
        <v>-5997900</v>
      </c>
      <c r="AQ72" s="19">
        <v>-6236659</v>
      </c>
      <c r="AR72" s="19">
        <v>-6937833</v>
      </c>
      <c r="AS72" s="19">
        <v>-6743068</v>
      </c>
      <c r="AT72" s="19">
        <v>-130259547</v>
      </c>
    </row>
    <row r="73" spans="1:46" s="9" customFormat="1" ht="6.95" customHeight="1" thickBot="1" x14ac:dyDescent="0.3">
      <c r="D73" s="16"/>
      <c r="E73" s="20"/>
      <c r="F73" s="21"/>
      <c r="AS73" s="16"/>
      <c r="AT73" s="14"/>
    </row>
    <row r="74" spans="1:46" ht="15.95" customHeight="1" x14ac:dyDescent="0.25">
      <c r="A74" s="193" t="s">
        <v>294</v>
      </c>
      <c r="B74" s="193"/>
      <c r="C74" s="193"/>
      <c r="D74" s="193"/>
      <c r="E74" s="191" t="s">
        <v>239</v>
      </c>
      <c r="F74" s="191"/>
      <c r="G74" s="14" t="s">
        <v>203</v>
      </c>
      <c r="H74" s="14" t="s">
        <v>204</v>
      </c>
      <c r="I74" s="14" t="s">
        <v>205</v>
      </c>
      <c r="J74" s="14" t="s">
        <v>206</v>
      </c>
      <c r="K74" s="14" t="s">
        <v>207</v>
      </c>
      <c r="L74" s="14" t="s">
        <v>161</v>
      </c>
      <c r="M74" s="14" t="s">
        <v>240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c r="AR74" s="14" t="s">
        <v>271</v>
      </c>
      <c r="AS74" s="14" t="s">
        <v>272</v>
      </c>
      <c r="AT74" s="14" t="s">
        <v>273</v>
      </c>
    </row>
    <row r="75" spans="1:46" ht="32.1" customHeight="1" x14ac:dyDescent="0.25">
      <c r="A75" s="190" t="s">
        <v>290</v>
      </c>
      <c r="B75" s="190"/>
      <c r="C75" s="190"/>
      <c r="D75" s="190"/>
      <c r="E75" s="190"/>
      <c r="F75" s="190"/>
      <c r="G75" s="18"/>
      <c r="H75" s="17">
        <v>-488</v>
      </c>
      <c r="I75" s="19">
        <v>-1261</v>
      </c>
      <c r="J75" s="19">
        <v>-1786</v>
      </c>
      <c r="K75" s="19">
        <v>-2313</v>
      </c>
      <c r="L75" s="19">
        <v>-1865028</v>
      </c>
      <c r="M75" s="19">
        <v>-1938645</v>
      </c>
      <c r="N75" s="19">
        <v>-2015546</v>
      </c>
      <c r="O75" s="19">
        <v>-2095148</v>
      </c>
      <c r="P75" s="19">
        <v>-2178372</v>
      </c>
      <c r="Q75" s="19">
        <v>-2264908</v>
      </c>
      <c r="R75" s="19">
        <v>-2354889</v>
      </c>
      <c r="S75" s="19">
        <v>-2448452</v>
      </c>
      <c r="T75" s="19">
        <v>-2545739</v>
      </c>
      <c r="U75" s="19">
        <v>-2646899</v>
      </c>
      <c r="V75" s="19">
        <v>-2752086</v>
      </c>
      <c r="W75" s="19">
        <v>-2861460</v>
      </c>
      <c r="X75" s="19">
        <v>-2975188</v>
      </c>
      <c r="Y75" s="19">
        <v>-3093443</v>
      </c>
      <c r="Z75" s="19">
        <v>-3216405</v>
      </c>
      <c r="AA75" s="19">
        <v>-3344262</v>
      </c>
      <c r="AB75" s="19">
        <v>-3719766</v>
      </c>
      <c r="AC75" s="19">
        <v>-3615447</v>
      </c>
      <c r="AD75" s="19">
        <v>-3759188</v>
      </c>
      <c r="AE75" s="19">
        <v>-3908651</v>
      </c>
      <c r="AF75" s="19">
        <v>-4064064</v>
      </c>
      <c r="AG75" s="19">
        <v>-4225663</v>
      </c>
      <c r="AH75" s="19">
        <v>-4393694</v>
      </c>
      <c r="AI75" s="19">
        <v>-4568414</v>
      </c>
      <c r="AJ75" s="19">
        <v>-4750089</v>
      </c>
      <c r="AK75" s="19">
        <v>-4938996</v>
      </c>
      <c r="AL75" s="19">
        <v>-5135422</v>
      </c>
      <c r="AM75" s="19">
        <v>-5339668</v>
      </c>
      <c r="AN75" s="19">
        <v>-5550786</v>
      </c>
      <c r="AO75" s="19">
        <v>-5768281</v>
      </c>
      <c r="AP75" s="19">
        <v>-5997900</v>
      </c>
      <c r="AQ75" s="19">
        <v>-6236659</v>
      </c>
      <c r="AR75" s="19">
        <v>-6937833</v>
      </c>
      <c r="AS75" s="19">
        <v>-6743068</v>
      </c>
      <c r="AT75" s="19">
        <v>-130255911</v>
      </c>
    </row>
    <row r="76" spans="1:46" ht="15.95" customHeight="1" x14ac:dyDescent="0.25">
      <c r="A76" s="190" t="s">
        <v>289</v>
      </c>
      <c r="B76" s="190"/>
      <c r="C76" s="190"/>
      <c r="D76" s="190"/>
      <c r="E76" s="190"/>
      <c r="F76" s="190"/>
      <c r="G76" s="18"/>
      <c r="H76" s="17">
        <v>488</v>
      </c>
      <c r="I76" s="19">
        <v>1261</v>
      </c>
      <c r="J76" s="19">
        <v>1786</v>
      </c>
      <c r="K76" s="19">
        <v>2313</v>
      </c>
      <c r="L76" s="19">
        <v>4591</v>
      </c>
      <c r="M76" s="19">
        <v>4591</v>
      </c>
      <c r="N76" s="19">
        <v>4591</v>
      </c>
      <c r="O76" s="19">
        <v>4591</v>
      </c>
      <c r="P76" s="19">
        <v>4591</v>
      </c>
      <c r="Q76" s="19">
        <v>4591</v>
      </c>
      <c r="R76" s="19">
        <v>4591</v>
      </c>
      <c r="S76" s="19">
        <v>4591</v>
      </c>
      <c r="T76" s="19">
        <v>4591</v>
      </c>
      <c r="U76" s="19">
        <v>4591</v>
      </c>
      <c r="V76" s="19">
        <v>4591</v>
      </c>
      <c r="W76" s="19">
        <v>4591</v>
      </c>
      <c r="X76" s="19">
        <v>4591</v>
      </c>
      <c r="Y76" s="19">
        <v>4591</v>
      </c>
      <c r="Z76" s="19">
        <v>4591</v>
      </c>
      <c r="AA76" s="19">
        <v>4591</v>
      </c>
      <c r="AB76" s="19">
        <v>4591</v>
      </c>
      <c r="AC76" s="19">
        <v>4591</v>
      </c>
      <c r="AD76" s="19">
        <v>4591</v>
      </c>
      <c r="AE76" s="19">
        <v>4591</v>
      </c>
      <c r="AF76" s="19">
        <v>4591</v>
      </c>
      <c r="AG76" s="19">
        <v>4591</v>
      </c>
      <c r="AH76" s="19">
        <v>4591</v>
      </c>
      <c r="AI76" s="19">
        <v>4591</v>
      </c>
      <c r="AJ76" s="19">
        <v>4591</v>
      </c>
      <c r="AK76" s="19">
        <v>4591</v>
      </c>
      <c r="AL76" s="19">
        <v>4591</v>
      </c>
      <c r="AM76" s="19">
        <v>4591</v>
      </c>
      <c r="AN76" s="19">
        <v>3334</v>
      </c>
      <c r="AO76" s="18"/>
      <c r="AP76" s="18"/>
      <c r="AQ76" s="18"/>
      <c r="AR76" s="18"/>
      <c r="AS76" s="18"/>
      <c r="AT76" s="19">
        <v>137728</v>
      </c>
    </row>
    <row r="77" spans="1:46" ht="15.95" customHeight="1" x14ac:dyDescent="0.25">
      <c r="A77" s="190" t="s">
        <v>291</v>
      </c>
      <c r="B77" s="190"/>
      <c r="C77" s="190"/>
      <c r="D77" s="190"/>
      <c r="E77" s="190"/>
      <c r="F77" s="190"/>
      <c r="G77" s="18"/>
      <c r="H77" s="19">
        <v>-1212</v>
      </c>
      <c r="I77" s="17">
        <v>-970</v>
      </c>
      <c r="J77" s="17">
        <v>-727</v>
      </c>
      <c r="K77" s="17">
        <v>-485</v>
      </c>
      <c r="L77" s="17">
        <v>-242</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9">
        <v>-3636</v>
      </c>
    </row>
    <row r="78" spans="1:46" ht="15.95" customHeight="1" x14ac:dyDescent="0.25">
      <c r="A78" s="190" t="s">
        <v>228</v>
      </c>
      <c r="B78" s="190"/>
      <c r="C78" s="190"/>
      <c r="D78" s="190"/>
      <c r="E78" s="190"/>
      <c r="F78" s="190"/>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190" t="s">
        <v>295</v>
      </c>
      <c r="B79" s="190"/>
      <c r="C79" s="190"/>
      <c r="D79" s="190"/>
      <c r="E79" s="190"/>
      <c r="F79" s="190"/>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190" t="s">
        <v>296</v>
      </c>
      <c r="B80" s="190"/>
      <c r="C80" s="190"/>
      <c r="D80" s="190"/>
      <c r="E80" s="190"/>
      <c r="F80" s="190"/>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190" t="s">
        <v>297</v>
      </c>
      <c r="B81" s="190"/>
      <c r="C81" s="190"/>
      <c r="D81" s="190"/>
      <c r="E81" s="190"/>
      <c r="F81" s="190"/>
      <c r="G81" s="17">
        <v>240</v>
      </c>
      <c r="H81" s="19">
        <v>-17567</v>
      </c>
      <c r="I81" s="19">
        <v>-27830</v>
      </c>
      <c r="J81" s="19">
        <v>-18917</v>
      </c>
      <c r="K81" s="19">
        <v>-18940</v>
      </c>
      <c r="L81" s="19">
        <v>-82021</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9">
        <v>-165034</v>
      </c>
    </row>
    <row r="82" spans="1:46" ht="15.95" customHeight="1" x14ac:dyDescent="0.25">
      <c r="A82" s="190" t="s">
        <v>298</v>
      </c>
      <c r="B82" s="190"/>
      <c r="C82" s="190"/>
      <c r="D82" s="190"/>
      <c r="E82" s="190"/>
      <c r="F82" s="190"/>
      <c r="G82" s="18"/>
      <c r="H82" s="19">
        <v>17567</v>
      </c>
      <c r="I82" s="19">
        <v>-3513</v>
      </c>
      <c r="J82" s="19">
        <v>-3513</v>
      </c>
      <c r="K82" s="19">
        <v>-3513</v>
      </c>
      <c r="L82" s="19">
        <v>-3513</v>
      </c>
      <c r="M82" s="19">
        <v>-3513</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32.1" customHeight="1" x14ac:dyDescent="0.25">
      <c r="A83" s="190" t="s">
        <v>299</v>
      </c>
      <c r="B83" s="190"/>
      <c r="C83" s="190"/>
      <c r="D83" s="190"/>
      <c r="E83" s="190"/>
      <c r="F83" s="190"/>
      <c r="G83" s="17">
        <v>-240</v>
      </c>
      <c r="H83" s="19">
        <v>-1212</v>
      </c>
      <c r="I83" s="19">
        <v>-32313</v>
      </c>
      <c r="J83" s="19">
        <v>-23157</v>
      </c>
      <c r="K83" s="19">
        <v>-22938</v>
      </c>
      <c r="L83" s="19">
        <v>-2318301</v>
      </c>
      <c r="M83" s="19">
        <v>-2324378</v>
      </c>
      <c r="N83" s="19">
        <v>-2413146</v>
      </c>
      <c r="O83" s="19">
        <v>-2508669</v>
      </c>
      <c r="P83" s="19">
        <v>-2608537</v>
      </c>
      <c r="Q83" s="19">
        <v>-2712380</v>
      </c>
      <c r="R83" s="19">
        <v>-2820358</v>
      </c>
      <c r="S83" s="19">
        <v>-2932633</v>
      </c>
      <c r="T83" s="19">
        <v>-3049378</v>
      </c>
      <c r="U83" s="19">
        <v>-3170770</v>
      </c>
      <c r="V83" s="19">
        <v>-3296994</v>
      </c>
      <c r="W83" s="19">
        <v>-3428243</v>
      </c>
      <c r="X83" s="19">
        <v>-3564717</v>
      </c>
      <c r="Y83" s="19">
        <v>-3706622</v>
      </c>
      <c r="Z83" s="19">
        <v>-3854177</v>
      </c>
      <c r="AA83" s="19">
        <v>-4007605</v>
      </c>
      <c r="AB83" s="19">
        <v>-4458211</v>
      </c>
      <c r="AC83" s="19">
        <v>-4333027</v>
      </c>
      <c r="AD83" s="19">
        <v>-4505517</v>
      </c>
      <c r="AE83" s="19">
        <v>-4684873</v>
      </c>
      <c r="AF83" s="19">
        <v>-4871368</v>
      </c>
      <c r="AG83" s="19">
        <v>-5065286</v>
      </c>
      <c r="AH83" s="19">
        <v>-5266924</v>
      </c>
      <c r="AI83" s="19">
        <v>-5476588</v>
      </c>
      <c r="AJ83" s="19">
        <v>-5694598</v>
      </c>
      <c r="AK83" s="19">
        <v>-5921286</v>
      </c>
      <c r="AL83" s="19">
        <v>-6156998</v>
      </c>
      <c r="AM83" s="19">
        <v>-6402092</v>
      </c>
      <c r="AN83" s="19">
        <v>-6656942</v>
      </c>
      <c r="AO83" s="19">
        <v>-6921937</v>
      </c>
      <c r="AP83" s="19">
        <v>-7197480</v>
      </c>
      <c r="AQ83" s="19">
        <v>-7483991</v>
      </c>
      <c r="AR83" s="19">
        <v>-8325400</v>
      </c>
      <c r="AS83" s="19">
        <v>-8091682</v>
      </c>
      <c r="AT83" s="19">
        <v>-156310970</v>
      </c>
    </row>
    <row r="84" spans="1:46" ht="32.1" customHeight="1" x14ac:dyDescent="0.25">
      <c r="A84" s="190" t="s">
        <v>300</v>
      </c>
      <c r="B84" s="190"/>
      <c r="C84" s="190"/>
      <c r="D84" s="190"/>
      <c r="E84" s="190"/>
      <c r="F84" s="190"/>
      <c r="G84" s="17">
        <v>-240</v>
      </c>
      <c r="H84" s="19">
        <v>-1452</v>
      </c>
      <c r="I84" s="19">
        <v>-33766</v>
      </c>
      <c r="J84" s="19">
        <v>-56923</v>
      </c>
      <c r="K84" s="19">
        <v>-79861</v>
      </c>
      <c r="L84" s="19">
        <v>-2398162</v>
      </c>
      <c r="M84" s="19">
        <v>-4722540</v>
      </c>
      <c r="N84" s="19">
        <v>-7135686</v>
      </c>
      <c r="O84" s="19">
        <v>-9644355</v>
      </c>
      <c r="P84" s="19">
        <v>-12252891</v>
      </c>
      <c r="Q84" s="19">
        <v>-14965272</v>
      </c>
      <c r="R84" s="19">
        <v>-17785629</v>
      </c>
      <c r="S84" s="19">
        <v>-20718263</v>
      </c>
      <c r="T84" s="19">
        <v>-23767640</v>
      </c>
      <c r="U84" s="19">
        <v>-26938411</v>
      </c>
      <c r="V84" s="19">
        <v>-30235405</v>
      </c>
      <c r="W84" s="19">
        <v>-33663648</v>
      </c>
      <c r="X84" s="19">
        <v>-37228365</v>
      </c>
      <c r="Y84" s="19">
        <v>-40934987</v>
      </c>
      <c r="Z84" s="19">
        <v>-44789164</v>
      </c>
      <c r="AA84" s="19">
        <v>-48796770</v>
      </c>
      <c r="AB84" s="19">
        <v>-53254980</v>
      </c>
      <c r="AC84" s="19">
        <v>-57588008</v>
      </c>
      <c r="AD84" s="19">
        <v>-62093525</v>
      </c>
      <c r="AE84" s="19">
        <v>-66778397</v>
      </c>
      <c r="AF84" s="19">
        <v>-71649765</v>
      </c>
      <c r="AG84" s="19">
        <v>-76715051</v>
      </c>
      <c r="AH84" s="19">
        <v>-81981975</v>
      </c>
      <c r="AI84" s="19">
        <v>-87458563</v>
      </c>
      <c r="AJ84" s="19">
        <v>-93153161</v>
      </c>
      <c r="AK84" s="19">
        <v>-99074448</v>
      </c>
      <c r="AL84" s="19">
        <v>-105231446</v>
      </c>
      <c r="AM84" s="19">
        <v>-111633538</v>
      </c>
      <c r="AN84" s="19">
        <v>-118290480</v>
      </c>
      <c r="AO84" s="19">
        <v>-125212417</v>
      </c>
      <c r="AP84" s="19">
        <v>-132409897</v>
      </c>
      <c r="AQ84" s="19">
        <v>-139893889</v>
      </c>
      <c r="AR84" s="19">
        <v>-148219288</v>
      </c>
      <c r="AS84" s="19">
        <v>-156310970</v>
      </c>
      <c r="AT84" s="18"/>
    </row>
    <row r="85" spans="1:46" ht="15.95" customHeight="1" x14ac:dyDescent="0.25">
      <c r="A85" s="190" t="s">
        <v>301</v>
      </c>
      <c r="B85" s="190"/>
      <c r="C85" s="190"/>
      <c r="D85" s="190"/>
      <c r="E85" s="190"/>
      <c r="F85" s="190"/>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7">
        <v>88</v>
      </c>
      <c r="AR85" s="17">
        <v>99</v>
      </c>
      <c r="AS85" s="17">
        <v>112</v>
      </c>
      <c r="AT85" s="18"/>
    </row>
    <row r="86" spans="1:46" ht="32.1" customHeight="1" x14ac:dyDescent="0.25">
      <c r="A86" s="190" t="s">
        <v>302</v>
      </c>
      <c r="B86" s="190"/>
      <c r="C86" s="190"/>
      <c r="D86" s="190"/>
      <c r="E86" s="190"/>
      <c r="F86" s="190"/>
      <c r="G86" s="17">
        <v>-213</v>
      </c>
      <c r="H86" s="17">
        <v>-952</v>
      </c>
      <c r="I86" s="19">
        <v>-22484</v>
      </c>
      <c r="J86" s="19">
        <v>-14278</v>
      </c>
      <c r="K86" s="19">
        <v>-12533</v>
      </c>
      <c r="L86" s="19">
        <v>-1122433</v>
      </c>
      <c r="M86" s="19">
        <v>-997231</v>
      </c>
      <c r="N86" s="19">
        <v>-917426</v>
      </c>
      <c r="O86" s="19">
        <v>-845141</v>
      </c>
      <c r="P86" s="19">
        <v>-778720</v>
      </c>
      <c r="Q86" s="19">
        <v>-717519</v>
      </c>
      <c r="R86" s="19">
        <v>-661128</v>
      </c>
      <c r="S86" s="19">
        <v>-609168</v>
      </c>
      <c r="T86" s="19">
        <v>-561293</v>
      </c>
      <c r="U86" s="19">
        <v>-517179</v>
      </c>
      <c r="V86" s="19">
        <v>-476533</v>
      </c>
      <c r="W86" s="19">
        <v>-439081</v>
      </c>
      <c r="X86" s="19">
        <v>-404573</v>
      </c>
      <c r="Y86" s="19">
        <v>-372777</v>
      </c>
      <c r="Z86" s="19">
        <v>-343479</v>
      </c>
      <c r="AA86" s="19">
        <v>-316484</v>
      </c>
      <c r="AB86" s="19">
        <v>-311980</v>
      </c>
      <c r="AC86" s="19">
        <v>-268692</v>
      </c>
      <c r="AD86" s="19">
        <v>-247575</v>
      </c>
      <c r="AE86" s="19">
        <v>-228118</v>
      </c>
      <c r="AF86" s="19">
        <v>-210189</v>
      </c>
      <c r="AG86" s="19">
        <v>-193670</v>
      </c>
      <c r="AH86" s="19">
        <v>-178449</v>
      </c>
      <c r="AI86" s="19">
        <v>-164424</v>
      </c>
      <c r="AJ86" s="19">
        <v>-151501</v>
      </c>
      <c r="AK86" s="19">
        <v>-139594</v>
      </c>
      <c r="AL86" s="19">
        <v>-128623</v>
      </c>
      <c r="AM86" s="19">
        <v>-118514</v>
      </c>
      <c r="AN86" s="19">
        <v>-109200</v>
      </c>
      <c r="AO86" s="19">
        <v>-100617</v>
      </c>
      <c r="AP86" s="19">
        <v>-92709</v>
      </c>
      <c r="AQ86" s="19">
        <v>-85423</v>
      </c>
      <c r="AR86" s="19">
        <v>-84207</v>
      </c>
      <c r="AS86" s="19">
        <v>-72523</v>
      </c>
      <c r="AT86" s="19">
        <v>-13016635</v>
      </c>
    </row>
    <row r="87" spans="1:46" ht="32.1" customHeight="1" x14ac:dyDescent="0.25">
      <c r="A87" s="194" t="s">
        <v>303</v>
      </c>
      <c r="B87" s="194"/>
      <c r="C87" s="194"/>
      <c r="D87" s="194"/>
      <c r="E87" s="197">
        <v>-13016634.983279999</v>
      </c>
      <c r="F87" s="197"/>
      <c r="G87" s="14" t="s">
        <v>304</v>
      </c>
    </row>
    <row r="88" spans="1:46" ht="15.95" customHeight="1" x14ac:dyDescent="0.25">
      <c r="A88" s="194" t="s">
        <v>305</v>
      </c>
      <c r="B88" s="194"/>
      <c r="C88" s="194"/>
      <c r="D88" s="194"/>
      <c r="E88" s="175" t="s">
        <v>215</v>
      </c>
      <c r="F88" s="175"/>
      <c r="G88" s="14" t="s">
        <v>306</v>
      </c>
    </row>
    <row r="89" spans="1:46" ht="15.95" customHeight="1" x14ac:dyDescent="0.25">
      <c r="A89" s="194" t="s">
        <v>307</v>
      </c>
      <c r="B89" s="194"/>
      <c r="C89" s="194"/>
      <c r="D89" s="194"/>
      <c r="E89" s="175" t="s">
        <v>215</v>
      </c>
      <c r="F89" s="175"/>
      <c r="G89" s="14" t="s">
        <v>308</v>
      </c>
    </row>
    <row r="90" spans="1:46" ht="15.95" customHeight="1" thickBot="1" x14ac:dyDescent="0.3">
      <c r="A90" s="195" t="s">
        <v>309</v>
      </c>
      <c r="B90" s="195"/>
      <c r="C90" s="195"/>
      <c r="D90" s="195"/>
      <c r="E90" s="196" t="s">
        <v>215</v>
      </c>
      <c r="F90" s="196"/>
      <c r="G90" s="14" t="s">
        <v>308</v>
      </c>
    </row>
    <row r="92" spans="1:46" ht="11.1" customHeight="1" x14ac:dyDescent="0.25">
      <c r="A92" s="9" t="s">
        <v>310</v>
      </c>
    </row>
    <row r="93" spans="1:46" ht="11.1" customHeight="1" x14ac:dyDescent="0.25">
      <c r="A93" s="9" t="s">
        <v>311</v>
      </c>
    </row>
    <row r="94" spans="1:46" ht="11.1" customHeight="1" x14ac:dyDescent="0.25">
      <c r="A94" s="9" t="s">
        <v>312</v>
      </c>
    </row>
    <row r="95" spans="1:46" ht="11.1" customHeight="1" x14ac:dyDescent="0.25">
      <c r="A95" s="9" t="s">
        <v>313</v>
      </c>
    </row>
    <row r="96" spans="1:46" ht="11.1" customHeight="1" x14ac:dyDescent="0.25">
      <c r="A96" s="9" t="s">
        <v>314</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161" t="s">
        <v>3</v>
      </c>
      <c r="B5" s="161"/>
      <c r="C5" s="161"/>
      <c r="D5" s="161"/>
      <c r="E5" s="161"/>
      <c r="F5" s="161"/>
      <c r="G5" s="161"/>
      <c r="H5" s="161"/>
      <c r="I5" s="161"/>
      <c r="J5" s="161"/>
      <c r="K5" s="161"/>
      <c r="L5" s="161"/>
    </row>
    <row r="6" spans="1:12" ht="15.95" customHeight="1" x14ac:dyDescent="0.25"/>
    <row r="7" spans="1:12" ht="18.95" customHeight="1" x14ac:dyDescent="0.3">
      <c r="A7" s="162" t="s">
        <v>4</v>
      </c>
      <c r="B7" s="162"/>
      <c r="C7" s="162"/>
      <c r="D7" s="162"/>
      <c r="E7" s="162"/>
      <c r="F7" s="162"/>
      <c r="G7" s="162"/>
      <c r="H7" s="162"/>
      <c r="I7" s="162"/>
      <c r="J7" s="162"/>
      <c r="K7" s="162"/>
      <c r="L7" s="162"/>
    </row>
    <row r="8" spans="1:12" ht="15.95" customHeight="1" x14ac:dyDescent="0.25"/>
    <row r="9" spans="1:12" ht="15.95" customHeight="1" x14ac:dyDescent="0.25">
      <c r="A9" s="161" t="s">
        <v>5</v>
      </c>
      <c r="B9" s="161"/>
      <c r="C9" s="161"/>
      <c r="D9" s="161"/>
      <c r="E9" s="161"/>
      <c r="F9" s="161"/>
      <c r="G9" s="161"/>
      <c r="H9" s="161"/>
      <c r="I9" s="161"/>
      <c r="J9" s="161"/>
      <c r="K9" s="161"/>
      <c r="L9" s="161"/>
    </row>
    <row r="10" spans="1:12" ht="15.95" customHeight="1" x14ac:dyDescent="0.25">
      <c r="A10" s="163" t="s">
        <v>6</v>
      </c>
      <c r="B10" s="163"/>
      <c r="C10" s="163"/>
      <c r="D10" s="163"/>
      <c r="E10" s="163"/>
      <c r="F10" s="163"/>
      <c r="G10" s="163"/>
      <c r="H10" s="163"/>
      <c r="I10" s="163"/>
      <c r="J10" s="163"/>
      <c r="K10" s="163"/>
      <c r="L10" s="163"/>
    </row>
    <row r="11" spans="1:12" ht="15.95" customHeight="1" x14ac:dyDescent="0.25"/>
    <row r="12" spans="1:12" ht="15.95" customHeight="1" x14ac:dyDescent="0.25">
      <c r="A12" s="161" t="s">
        <v>7</v>
      </c>
      <c r="B12" s="161"/>
      <c r="C12" s="161"/>
      <c r="D12" s="161"/>
      <c r="E12" s="161"/>
      <c r="F12" s="161"/>
      <c r="G12" s="161"/>
      <c r="H12" s="161"/>
      <c r="I12" s="161"/>
      <c r="J12" s="161"/>
      <c r="K12" s="161"/>
      <c r="L12" s="161"/>
    </row>
    <row r="13" spans="1:12" ht="15.95" customHeight="1" x14ac:dyDescent="0.25">
      <c r="A13" s="163" t="s">
        <v>8</v>
      </c>
      <c r="B13" s="163"/>
      <c r="C13" s="163"/>
      <c r="D13" s="163"/>
      <c r="E13" s="163"/>
      <c r="F13" s="163"/>
      <c r="G13" s="163"/>
      <c r="H13" s="163"/>
      <c r="I13" s="163"/>
      <c r="J13" s="163"/>
      <c r="K13" s="163"/>
      <c r="L13" s="163"/>
    </row>
    <row r="14" spans="1:12" ht="15.95" customHeight="1" x14ac:dyDescent="0.25"/>
    <row r="15" spans="1:12" ht="32.1" customHeight="1" x14ac:dyDescent="0.25">
      <c r="A15" s="164" t="s">
        <v>9</v>
      </c>
      <c r="B15" s="164"/>
      <c r="C15" s="164"/>
      <c r="D15" s="164"/>
      <c r="E15" s="164"/>
      <c r="F15" s="164"/>
      <c r="G15" s="164"/>
      <c r="H15" s="164"/>
      <c r="I15" s="164"/>
      <c r="J15" s="164"/>
      <c r="K15" s="164"/>
      <c r="L15" s="164"/>
    </row>
    <row r="16" spans="1:12" ht="15.95" customHeight="1" x14ac:dyDescent="0.25">
      <c r="A16" s="163" t="s">
        <v>10</v>
      </c>
      <c r="B16" s="163"/>
      <c r="C16" s="163"/>
      <c r="D16" s="163"/>
      <c r="E16" s="163"/>
      <c r="F16" s="163"/>
      <c r="G16" s="163"/>
      <c r="H16" s="163"/>
      <c r="I16" s="163"/>
      <c r="J16" s="163"/>
      <c r="K16" s="163"/>
      <c r="L16" s="163"/>
    </row>
    <row r="17" spans="1:12" ht="15.95" customHeight="1" x14ac:dyDescent="0.25"/>
    <row r="18" spans="1:12" ht="15.95" customHeight="1" x14ac:dyDescent="0.25"/>
    <row r="19" spans="1:12" ht="18.95" customHeight="1" x14ac:dyDescent="0.3">
      <c r="A19" s="168" t="s">
        <v>315</v>
      </c>
      <c r="B19" s="168"/>
      <c r="C19" s="168"/>
      <c r="D19" s="168"/>
      <c r="E19" s="168"/>
      <c r="F19" s="168"/>
      <c r="G19" s="168"/>
      <c r="H19" s="168"/>
      <c r="I19" s="168"/>
      <c r="J19" s="168"/>
      <c r="K19" s="168"/>
      <c r="L19" s="168"/>
    </row>
    <row r="20" spans="1:12" ht="11.1" customHeight="1" x14ac:dyDescent="0.25"/>
    <row r="21" spans="1:12" ht="15.95" customHeight="1" x14ac:dyDescent="0.25">
      <c r="A21" s="166" t="s">
        <v>316</v>
      </c>
      <c r="B21" s="166" t="s">
        <v>317</v>
      </c>
      <c r="C21" s="169" t="s">
        <v>318</v>
      </c>
      <c r="D21" s="169"/>
      <c r="E21" s="169"/>
      <c r="F21" s="169"/>
      <c r="G21" s="169"/>
      <c r="H21" s="169"/>
      <c r="I21" s="166" t="s">
        <v>319</v>
      </c>
      <c r="J21" s="166" t="s">
        <v>320</v>
      </c>
      <c r="K21" s="166" t="s">
        <v>321</v>
      </c>
      <c r="L21" s="166" t="s">
        <v>322</v>
      </c>
    </row>
    <row r="22" spans="1:12" ht="32.1" customHeight="1" x14ac:dyDescent="0.25">
      <c r="A22" s="171"/>
      <c r="B22" s="171"/>
      <c r="C22" s="169" t="s">
        <v>323</v>
      </c>
      <c r="D22" s="169"/>
      <c r="E22" s="6"/>
      <c r="F22" s="6"/>
      <c r="G22" s="169" t="s">
        <v>324</v>
      </c>
      <c r="H22" s="169"/>
      <c r="I22" s="171"/>
      <c r="J22" s="171"/>
      <c r="K22" s="171"/>
      <c r="L22" s="171"/>
    </row>
    <row r="23" spans="1:12" ht="32.1" customHeight="1" x14ac:dyDescent="0.25">
      <c r="A23" s="167"/>
      <c r="B23" s="167"/>
      <c r="C23" s="6" t="s">
        <v>325</v>
      </c>
      <c r="D23" s="6" t="s">
        <v>326</v>
      </c>
      <c r="E23" s="6" t="s">
        <v>325</v>
      </c>
      <c r="F23" s="6" t="s">
        <v>326</v>
      </c>
      <c r="G23" s="6" t="s">
        <v>325</v>
      </c>
      <c r="H23" s="6" t="s">
        <v>326</v>
      </c>
      <c r="I23" s="167"/>
      <c r="J23" s="167"/>
      <c r="K23" s="167"/>
      <c r="L23" s="167"/>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327</v>
      </c>
      <c r="C25" s="24" t="s">
        <v>61</v>
      </c>
      <c r="D25" s="24" t="s">
        <v>61</v>
      </c>
      <c r="E25" s="24" t="s">
        <v>61</v>
      </c>
      <c r="F25" s="24" t="s">
        <v>61</v>
      </c>
      <c r="G25" s="23" t="s">
        <v>61</v>
      </c>
      <c r="H25" s="23" t="s">
        <v>61</v>
      </c>
      <c r="I25" s="23" t="s">
        <v>328</v>
      </c>
      <c r="J25" s="23" t="s">
        <v>328</v>
      </c>
      <c r="K25" s="23" t="s">
        <v>61</v>
      </c>
      <c r="L25" s="23" t="s">
        <v>61</v>
      </c>
    </row>
    <row r="26" spans="1:12" ht="15.95" customHeight="1" x14ac:dyDescent="0.25">
      <c r="A26" s="22" t="s">
        <v>329</v>
      </c>
      <c r="B26" s="14" t="s">
        <v>330</v>
      </c>
      <c r="C26" s="6" t="s">
        <v>32</v>
      </c>
      <c r="D26" s="6" t="s">
        <v>32</v>
      </c>
      <c r="E26" s="25" t="s">
        <v>61</v>
      </c>
      <c r="F26" s="25" t="s">
        <v>61</v>
      </c>
      <c r="G26" s="6" t="s">
        <v>32</v>
      </c>
      <c r="H26" s="6" t="s">
        <v>32</v>
      </c>
      <c r="I26" s="6" t="s">
        <v>328</v>
      </c>
      <c r="J26" s="6" t="s">
        <v>328</v>
      </c>
      <c r="K26" s="6" t="s">
        <v>61</v>
      </c>
      <c r="L26" s="6" t="s">
        <v>61</v>
      </c>
    </row>
    <row r="27" spans="1:12" ht="32.1" customHeight="1" x14ac:dyDescent="0.25">
      <c r="A27" s="22" t="s">
        <v>331</v>
      </c>
      <c r="B27" s="14" t="s">
        <v>332</v>
      </c>
      <c r="C27" s="6" t="s">
        <v>32</v>
      </c>
      <c r="D27" s="6" t="s">
        <v>32</v>
      </c>
      <c r="E27" s="25" t="s">
        <v>61</v>
      </c>
      <c r="F27" s="25" t="s">
        <v>61</v>
      </c>
      <c r="G27" s="6" t="s">
        <v>32</v>
      </c>
      <c r="H27" s="6" t="s">
        <v>32</v>
      </c>
      <c r="I27" s="6" t="s">
        <v>328</v>
      </c>
      <c r="J27" s="6" t="s">
        <v>328</v>
      </c>
      <c r="K27" s="6" t="s">
        <v>61</v>
      </c>
      <c r="L27" s="6" t="s">
        <v>61</v>
      </c>
    </row>
    <row r="28" spans="1:12" ht="48" customHeight="1" x14ac:dyDescent="0.25">
      <c r="A28" s="22" t="s">
        <v>333</v>
      </c>
      <c r="B28" s="14" t="s">
        <v>334</v>
      </c>
      <c r="C28" s="6" t="s">
        <v>32</v>
      </c>
      <c r="D28" s="6" t="s">
        <v>32</v>
      </c>
      <c r="E28" s="25" t="s">
        <v>61</v>
      </c>
      <c r="F28" s="25" t="s">
        <v>61</v>
      </c>
      <c r="G28" s="6" t="s">
        <v>32</v>
      </c>
      <c r="H28" s="6" t="s">
        <v>32</v>
      </c>
      <c r="I28" s="6" t="s">
        <v>328</v>
      </c>
      <c r="J28" s="6" t="s">
        <v>328</v>
      </c>
      <c r="K28" s="6" t="s">
        <v>61</v>
      </c>
      <c r="L28" s="6" t="s">
        <v>61</v>
      </c>
    </row>
    <row r="29" spans="1:12" ht="32.1" customHeight="1" x14ac:dyDescent="0.25">
      <c r="A29" s="22" t="s">
        <v>335</v>
      </c>
      <c r="B29" s="14" t="s">
        <v>336</v>
      </c>
      <c r="C29" s="6" t="s">
        <v>32</v>
      </c>
      <c r="D29" s="6" t="s">
        <v>32</v>
      </c>
      <c r="E29" s="25" t="s">
        <v>61</v>
      </c>
      <c r="F29" s="25" t="s">
        <v>61</v>
      </c>
      <c r="G29" s="6" t="s">
        <v>32</v>
      </c>
      <c r="H29" s="6" t="s">
        <v>32</v>
      </c>
      <c r="I29" s="6" t="s">
        <v>328</v>
      </c>
      <c r="J29" s="6" t="s">
        <v>328</v>
      </c>
      <c r="K29" s="6" t="s">
        <v>61</v>
      </c>
      <c r="L29" s="6" t="s">
        <v>61</v>
      </c>
    </row>
    <row r="30" spans="1:12" ht="32.1" customHeight="1" x14ac:dyDescent="0.25">
      <c r="A30" s="22" t="s">
        <v>337</v>
      </c>
      <c r="B30" s="14" t="s">
        <v>338</v>
      </c>
      <c r="C30" s="6" t="s">
        <v>32</v>
      </c>
      <c r="D30" s="6" t="s">
        <v>32</v>
      </c>
      <c r="E30" s="25" t="s">
        <v>61</v>
      </c>
      <c r="F30" s="25" t="s">
        <v>61</v>
      </c>
      <c r="G30" s="6" t="s">
        <v>32</v>
      </c>
      <c r="H30" s="6" t="s">
        <v>32</v>
      </c>
      <c r="I30" s="6" t="s">
        <v>328</v>
      </c>
      <c r="J30" s="6" t="s">
        <v>328</v>
      </c>
      <c r="K30" s="6" t="s">
        <v>61</v>
      </c>
      <c r="L30" s="6" t="s">
        <v>61</v>
      </c>
    </row>
    <row r="31" spans="1:12" ht="32.1" customHeight="1" x14ac:dyDescent="0.25">
      <c r="A31" s="22" t="s">
        <v>339</v>
      </c>
      <c r="B31" s="14" t="s">
        <v>340</v>
      </c>
      <c r="C31" s="6" t="s">
        <v>32</v>
      </c>
      <c r="D31" s="6" t="s">
        <v>32</v>
      </c>
      <c r="E31" s="25" t="s">
        <v>61</v>
      </c>
      <c r="F31" s="25" t="s">
        <v>61</v>
      </c>
      <c r="G31" s="6" t="s">
        <v>32</v>
      </c>
      <c r="H31" s="6" t="s">
        <v>32</v>
      </c>
      <c r="I31" s="6" t="s">
        <v>328</v>
      </c>
      <c r="J31" s="6" t="s">
        <v>328</v>
      </c>
      <c r="K31" s="6" t="s">
        <v>61</v>
      </c>
      <c r="L31" s="6" t="s">
        <v>61</v>
      </c>
    </row>
    <row r="32" spans="1:12" ht="32.1" customHeight="1" x14ac:dyDescent="0.25">
      <c r="A32" s="22" t="s">
        <v>341</v>
      </c>
      <c r="B32" s="14" t="s">
        <v>342</v>
      </c>
      <c r="C32" s="6" t="s">
        <v>32</v>
      </c>
      <c r="D32" s="6" t="s">
        <v>32</v>
      </c>
      <c r="E32" s="25" t="s">
        <v>61</v>
      </c>
      <c r="F32" s="25" t="s">
        <v>61</v>
      </c>
      <c r="G32" s="6" t="s">
        <v>32</v>
      </c>
      <c r="H32" s="6" t="s">
        <v>32</v>
      </c>
      <c r="I32" s="6" t="s">
        <v>328</v>
      </c>
      <c r="J32" s="6" t="s">
        <v>328</v>
      </c>
      <c r="K32" s="6" t="s">
        <v>61</v>
      </c>
      <c r="L32" s="6" t="s">
        <v>61</v>
      </c>
    </row>
    <row r="33" spans="1:12" ht="32.1" customHeight="1" x14ac:dyDescent="0.25">
      <c r="A33" s="22" t="s">
        <v>343</v>
      </c>
      <c r="B33" s="14" t="s">
        <v>344</v>
      </c>
      <c r="C33" s="6" t="s">
        <v>32</v>
      </c>
      <c r="D33" s="6" t="s">
        <v>32</v>
      </c>
      <c r="E33" s="25" t="s">
        <v>61</v>
      </c>
      <c r="F33" s="25" t="s">
        <v>61</v>
      </c>
      <c r="G33" s="6" t="s">
        <v>32</v>
      </c>
      <c r="H33" s="6" t="s">
        <v>32</v>
      </c>
      <c r="I33" s="6" t="s">
        <v>328</v>
      </c>
      <c r="J33" s="6" t="s">
        <v>328</v>
      </c>
      <c r="K33" s="6" t="s">
        <v>61</v>
      </c>
      <c r="L33" s="6" t="s">
        <v>61</v>
      </c>
    </row>
    <row r="34" spans="1:12" ht="48" customHeight="1" x14ac:dyDescent="0.25">
      <c r="A34" s="22" t="s">
        <v>345</v>
      </c>
      <c r="B34" s="14" t="s">
        <v>346</v>
      </c>
      <c r="C34" s="6" t="s">
        <v>32</v>
      </c>
      <c r="D34" s="6" t="s">
        <v>32</v>
      </c>
      <c r="E34" s="25" t="s">
        <v>61</v>
      </c>
      <c r="F34" s="25" t="s">
        <v>61</v>
      </c>
      <c r="G34" s="6" t="s">
        <v>32</v>
      </c>
      <c r="H34" s="6" t="s">
        <v>32</v>
      </c>
      <c r="I34" s="6" t="s">
        <v>328</v>
      </c>
      <c r="J34" s="6" t="s">
        <v>328</v>
      </c>
      <c r="K34" s="6" t="s">
        <v>61</v>
      </c>
      <c r="L34" s="6" t="s">
        <v>61</v>
      </c>
    </row>
    <row r="35" spans="1:12" ht="15.95" customHeight="1" x14ac:dyDescent="0.25">
      <c r="A35" s="22" t="s">
        <v>347</v>
      </c>
      <c r="B35" s="14" t="s">
        <v>348</v>
      </c>
      <c r="C35" s="6" t="s">
        <v>32</v>
      </c>
      <c r="D35" s="6" t="s">
        <v>32</v>
      </c>
      <c r="E35" s="25" t="s">
        <v>61</v>
      </c>
      <c r="F35" s="25" t="s">
        <v>61</v>
      </c>
      <c r="G35" s="6" t="s">
        <v>32</v>
      </c>
      <c r="H35" s="6" t="s">
        <v>32</v>
      </c>
      <c r="I35" s="6" t="s">
        <v>328</v>
      </c>
      <c r="J35" s="6" t="s">
        <v>328</v>
      </c>
      <c r="K35" s="6" t="s">
        <v>61</v>
      </c>
      <c r="L35" s="6" t="s">
        <v>61</v>
      </c>
    </row>
    <row r="36" spans="1:12" ht="32.1" customHeight="1" x14ac:dyDescent="0.25">
      <c r="A36" s="22" t="s">
        <v>349</v>
      </c>
      <c r="B36" s="14" t="s">
        <v>350</v>
      </c>
      <c r="C36" s="6" t="s">
        <v>32</v>
      </c>
      <c r="D36" s="6" t="s">
        <v>32</v>
      </c>
      <c r="E36" s="25" t="s">
        <v>61</v>
      </c>
      <c r="F36" s="25" t="s">
        <v>61</v>
      </c>
      <c r="G36" s="6" t="s">
        <v>32</v>
      </c>
      <c r="H36" s="6" t="s">
        <v>32</v>
      </c>
      <c r="I36" s="6" t="s">
        <v>328</v>
      </c>
      <c r="J36" s="6" t="s">
        <v>328</v>
      </c>
      <c r="K36" s="6" t="s">
        <v>61</v>
      </c>
      <c r="L36" s="6" t="s">
        <v>61</v>
      </c>
    </row>
    <row r="37" spans="1:12" ht="15.95" customHeight="1" x14ac:dyDescent="0.25">
      <c r="A37" s="22" t="s">
        <v>351</v>
      </c>
      <c r="B37" s="14" t="s">
        <v>352</v>
      </c>
      <c r="C37" s="6" t="s">
        <v>32</v>
      </c>
      <c r="D37" s="6" t="s">
        <v>32</v>
      </c>
      <c r="E37" s="25" t="s">
        <v>61</v>
      </c>
      <c r="F37" s="25" t="s">
        <v>61</v>
      </c>
      <c r="G37" s="6" t="s">
        <v>32</v>
      </c>
      <c r="H37" s="6" t="s">
        <v>32</v>
      </c>
      <c r="I37" s="6" t="s">
        <v>328</v>
      </c>
      <c r="J37" s="6" t="s">
        <v>328</v>
      </c>
      <c r="K37" s="6" t="s">
        <v>61</v>
      </c>
      <c r="L37" s="6" t="s">
        <v>61</v>
      </c>
    </row>
    <row r="38" spans="1:12" ht="15.95" customHeight="1" x14ac:dyDescent="0.25">
      <c r="A38" s="22" t="s">
        <v>353</v>
      </c>
      <c r="B38" s="22" t="s">
        <v>354</v>
      </c>
      <c r="C38" s="24" t="s">
        <v>61</v>
      </c>
      <c r="D38" s="24" t="s">
        <v>61</v>
      </c>
      <c r="E38" s="24" t="s">
        <v>61</v>
      </c>
      <c r="F38" s="24" t="s">
        <v>61</v>
      </c>
      <c r="G38" s="23" t="s">
        <v>61</v>
      </c>
      <c r="H38" s="23" t="s">
        <v>61</v>
      </c>
      <c r="I38" s="23" t="s">
        <v>328</v>
      </c>
      <c r="J38" s="23" t="s">
        <v>328</v>
      </c>
      <c r="K38" s="23" t="s">
        <v>61</v>
      </c>
      <c r="L38" s="23" t="s">
        <v>61</v>
      </c>
    </row>
    <row r="39" spans="1:12" ht="63" customHeight="1" x14ac:dyDescent="0.25">
      <c r="A39" s="22" t="s">
        <v>16</v>
      </c>
      <c r="B39" s="14" t="s">
        <v>355</v>
      </c>
      <c r="C39" s="6" t="s">
        <v>32</v>
      </c>
      <c r="D39" s="6" t="s">
        <v>32</v>
      </c>
      <c r="E39" s="25" t="s">
        <v>61</v>
      </c>
      <c r="F39" s="25" t="s">
        <v>61</v>
      </c>
      <c r="G39" s="6" t="s">
        <v>32</v>
      </c>
      <c r="H39" s="6" t="s">
        <v>32</v>
      </c>
      <c r="I39" s="6" t="s">
        <v>328</v>
      </c>
      <c r="J39" s="6" t="s">
        <v>328</v>
      </c>
      <c r="K39" s="6" t="s">
        <v>61</v>
      </c>
      <c r="L39" s="6" t="s">
        <v>61</v>
      </c>
    </row>
    <row r="40" spans="1:12" ht="95.1" customHeight="1" x14ac:dyDescent="0.25">
      <c r="A40" s="22" t="s">
        <v>356</v>
      </c>
      <c r="B40" s="14" t="s">
        <v>357</v>
      </c>
      <c r="C40" s="6" t="s">
        <v>32</v>
      </c>
      <c r="D40" s="6" t="s">
        <v>32</v>
      </c>
      <c r="E40" s="25" t="s">
        <v>61</v>
      </c>
      <c r="F40" s="25" t="s">
        <v>61</v>
      </c>
      <c r="G40" s="6" t="s">
        <v>358</v>
      </c>
      <c r="H40" s="6" t="s">
        <v>358</v>
      </c>
      <c r="I40" s="6" t="s">
        <v>359</v>
      </c>
      <c r="J40" s="6" t="s">
        <v>360</v>
      </c>
      <c r="K40" s="6" t="s">
        <v>61</v>
      </c>
      <c r="L40" s="6" t="s">
        <v>61</v>
      </c>
    </row>
    <row r="41" spans="1:12" ht="32.1" customHeight="1" x14ac:dyDescent="0.25">
      <c r="A41" s="22" t="s">
        <v>361</v>
      </c>
      <c r="B41" s="22" t="s">
        <v>362</v>
      </c>
      <c r="C41" s="24" t="s">
        <v>61</v>
      </c>
      <c r="D41" s="24" t="s">
        <v>61</v>
      </c>
      <c r="E41" s="24" t="s">
        <v>61</v>
      </c>
      <c r="F41" s="24" t="s">
        <v>61</v>
      </c>
      <c r="G41" s="23" t="s">
        <v>61</v>
      </c>
      <c r="H41" s="23" t="s">
        <v>61</v>
      </c>
      <c r="I41" s="23" t="s">
        <v>328</v>
      </c>
      <c r="J41" s="23" t="s">
        <v>328</v>
      </c>
      <c r="K41" s="23" t="s">
        <v>61</v>
      </c>
      <c r="L41" s="23" t="s">
        <v>61</v>
      </c>
    </row>
    <row r="42" spans="1:12" ht="32.1" customHeight="1" x14ac:dyDescent="0.25">
      <c r="A42" s="22" t="s">
        <v>17</v>
      </c>
      <c r="B42" s="14" t="s">
        <v>363</v>
      </c>
      <c r="C42" s="25" t="s">
        <v>364</v>
      </c>
      <c r="D42" s="25" t="s">
        <v>365</v>
      </c>
      <c r="E42" s="25" t="s">
        <v>61</v>
      </c>
      <c r="F42" s="25" t="s">
        <v>61</v>
      </c>
      <c r="G42" s="6" t="s">
        <v>32</v>
      </c>
      <c r="H42" s="6" t="s">
        <v>32</v>
      </c>
      <c r="I42" s="6" t="s">
        <v>328</v>
      </c>
      <c r="J42" s="6" t="s">
        <v>328</v>
      </c>
      <c r="K42" s="6" t="s">
        <v>61</v>
      </c>
      <c r="L42" s="6" t="s">
        <v>61</v>
      </c>
    </row>
    <row r="43" spans="1:12" ht="63" customHeight="1" x14ac:dyDescent="0.25">
      <c r="A43" s="22" t="s">
        <v>366</v>
      </c>
      <c r="B43" s="14" t="s">
        <v>367</v>
      </c>
      <c r="C43" s="6" t="s">
        <v>32</v>
      </c>
      <c r="D43" s="6" t="s">
        <v>32</v>
      </c>
      <c r="E43" s="25" t="s">
        <v>61</v>
      </c>
      <c r="F43" s="25" t="s">
        <v>61</v>
      </c>
      <c r="G43" s="6" t="s">
        <v>368</v>
      </c>
      <c r="H43" s="6" t="s">
        <v>368</v>
      </c>
      <c r="I43" s="6" t="s">
        <v>369</v>
      </c>
      <c r="J43" s="6" t="s">
        <v>370</v>
      </c>
      <c r="K43" s="6" t="s">
        <v>61</v>
      </c>
      <c r="L43" s="6" t="s">
        <v>61</v>
      </c>
    </row>
    <row r="44" spans="1:12" ht="95.1" customHeight="1" x14ac:dyDescent="0.25">
      <c r="A44" s="22" t="s">
        <v>371</v>
      </c>
      <c r="B44" s="14" t="s">
        <v>372</v>
      </c>
      <c r="C44" s="25" t="s">
        <v>364</v>
      </c>
      <c r="D44" s="25" t="s">
        <v>373</v>
      </c>
      <c r="E44" s="25" t="s">
        <v>61</v>
      </c>
      <c r="F44" s="25" t="s">
        <v>61</v>
      </c>
      <c r="G44" s="6" t="s">
        <v>374</v>
      </c>
      <c r="H44" s="6" t="s">
        <v>374</v>
      </c>
      <c r="I44" s="6" t="s">
        <v>359</v>
      </c>
      <c r="J44" s="6" t="s">
        <v>360</v>
      </c>
      <c r="K44" s="6" t="s">
        <v>61</v>
      </c>
      <c r="L44" s="6" t="s">
        <v>61</v>
      </c>
    </row>
    <row r="45" spans="1:12" ht="63" customHeight="1" x14ac:dyDescent="0.25">
      <c r="A45" s="22" t="s">
        <v>375</v>
      </c>
      <c r="B45" s="14" t="s">
        <v>376</v>
      </c>
      <c r="C45" s="6" t="s">
        <v>32</v>
      </c>
      <c r="D45" s="6" t="s">
        <v>32</v>
      </c>
      <c r="E45" s="25" t="s">
        <v>61</v>
      </c>
      <c r="F45" s="25" t="s">
        <v>61</v>
      </c>
      <c r="G45" s="6" t="s">
        <v>32</v>
      </c>
      <c r="H45" s="6" t="s">
        <v>32</v>
      </c>
      <c r="I45" s="6" t="s">
        <v>328</v>
      </c>
      <c r="J45" s="6" t="s">
        <v>328</v>
      </c>
      <c r="K45" s="6" t="s">
        <v>61</v>
      </c>
      <c r="L45" s="6" t="s">
        <v>61</v>
      </c>
    </row>
    <row r="46" spans="1:12" ht="141.94999999999999" customHeight="1" x14ac:dyDescent="0.25">
      <c r="A46" s="22" t="s">
        <v>377</v>
      </c>
      <c r="B46" s="14" t="s">
        <v>378</v>
      </c>
      <c r="C46" s="6" t="s">
        <v>32</v>
      </c>
      <c r="D46" s="6" t="s">
        <v>32</v>
      </c>
      <c r="E46" s="25" t="s">
        <v>61</v>
      </c>
      <c r="F46" s="25" t="s">
        <v>61</v>
      </c>
      <c r="G46" s="6" t="s">
        <v>32</v>
      </c>
      <c r="H46" s="6" t="s">
        <v>32</v>
      </c>
      <c r="I46" s="6" t="s">
        <v>328</v>
      </c>
      <c r="J46" s="6" t="s">
        <v>328</v>
      </c>
      <c r="K46" s="6" t="s">
        <v>61</v>
      </c>
      <c r="L46" s="6" t="s">
        <v>61</v>
      </c>
    </row>
    <row r="47" spans="1:12" ht="95.1" customHeight="1" x14ac:dyDescent="0.25">
      <c r="A47" s="22" t="s">
        <v>379</v>
      </c>
      <c r="B47" s="14" t="s">
        <v>380</v>
      </c>
      <c r="C47" s="25" t="s">
        <v>381</v>
      </c>
      <c r="D47" s="25" t="s">
        <v>373</v>
      </c>
      <c r="E47" s="25" t="s">
        <v>61</v>
      </c>
      <c r="F47" s="25" t="s">
        <v>61</v>
      </c>
      <c r="G47" s="6" t="s">
        <v>382</v>
      </c>
      <c r="H47" s="6" t="s">
        <v>383</v>
      </c>
      <c r="I47" s="6" t="s">
        <v>359</v>
      </c>
      <c r="J47" s="6" t="s">
        <v>360</v>
      </c>
      <c r="K47" s="6" t="s">
        <v>61</v>
      </c>
      <c r="L47" s="6" t="s">
        <v>61</v>
      </c>
    </row>
    <row r="48" spans="1:12" ht="15.95" customHeight="1" x14ac:dyDescent="0.25">
      <c r="A48" s="22" t="s">
        <v>384</v>
      </c>
      <c r="B48" s="22" t="s">
        <v>385</v>
      </c>
      <c r="C48" s="24" t="s">
        <v>61</v>
      </c>
      <c r="D48" s="24" t="s">
        <v>61</v>
      </c>
      <c r="E48" s="24" t="s">
        <v>61</v>
      </c>
      <c r="F48" s="24" t="s">
        <v>61</v>
      </c>
      <c r="G48" s="23" t="s">
        <v>61</v>
      </c>
      <c r="H48" s="23" t="s">
        <v>61</v>
      </c>
      <c r="I48" s="23" t="s">
        <v>328</v>
      </c>
      <c r="J48" s="23" t="s">
        <v>328</v>
      </c>
      <c r="K48" s="23" t="s">
        <v>61</v>
      </c>
      <c r="L48" s="23" t="s">
        <v>61</v>
      </c>
    </row>
    <row r="49" spans="1:12" ht="32.1" customHeight="1" x14ac:dyDescent="0.25">
      <c r="A49" s="22" t="s">
        <v>24</v>
      </c>
      <c r="B49" s="14" t="s">
        <v>386</v>
      </c>
      <c r="C49" s="6" t="s">
        <v>32</v>
      </c>
      <c r="D49" s="6" t="s">
        <v>32</v>
      </c>
      <c r="E49" s="25" t="s">
        <v>61</v>
      </c>
      <c r="F49" s="25" t="s">
        <v>61</v>
      </c>
      <c r="G49" s="6" t="s">
        <v>61</v>
      </c>
      <c r="H49" s="6" t="s">
        <v>61</v>
      </c>
      <c r="I49" s="6" t="s">
        <v>328</v>
      </c>
      <c r="J49" s="6" t="s">
        <v>328</v>
      </c>
      <c r="K49" s="6" t="s">
        <v>61</v>
      </c>
      <c r="L49" s="6" t="s">
        <v>61</v>
      </c>
    </row>
    <row r="50" spans="1:12" ht="95.1" customHeight="1" x14ac:dyDescent="0.25">
      <c r="A50" s="22" t="s">
        <v>387</v>
      </c>
      <c r="B50" s="14" t="s">
        <v>388</v>
      </c>
      <c r="C50" s="25" t="s">
        <v>389</v>
      </c>
      <c r="D50" s="25" t="s">
        <v>389</v>
      </c>
      <c r="E50" s="25" t="s">
        <v>61</v>
      </c>
      <c r="F50" s="25" t="s">
        <v>61</v>
      </c>
      <c r="G50" s="6" t="s">
        <v>390</v>
      </c>
      <c r="H50" s="6" t="s">
        <v>390</v>
      </c>
      <c r="I50" s="6" t="s">
        <v>359</v>
      </c>
      <c r="J50" s="6" t="s">
        <v>360</v>
      </c>
      <c r="K50" s="6" t="s">
        <v>61</v>
      </c>
      <c r="L50" s="6" t="s">
        <v>61</v>
      </c>
    </row>
    <row r="51" spans="1:12" ht="78.95" customHeight="1" x14ac:dyDescent="0.25">
      <c r="A51" s="22" t="s">
        <v>391</v>
      </c>
      <c r="B51" s="14" t="s">
        <v>392</v>
      </c>
      <c r="C51" s="25" t="s">
        <v>393</v>
      </c>
      <c r="D51" s="25" t="s">
        <v>393</v>
      </c>
      <c r="E51" s="25" t="s">
        <v>61</v>
      </c>
      <c r="F51" s="25" t="s">
        <v>61</v>
      </c>
      <c r="G51" s="6" t="s">
        <v>32</v>
      </c>
      <c r="H51" s="6" t="s">
        <v>32</v>
      </c>
      <c r="I51" s="6" t="s">
        <v>328</v>
      </c>
      <c r="J51" s="6" t="s">
        <v>328</v>
      </c>
      <c r="K51" s="6" t="s">
        <v>61</v>
      </c>
      <c r="L51" s="6" t="s">
        <v>61</v>
      </c>
    </row>
    <row r="52" spans="1:12" ht="48" customHeight="1" x14ac:dyDescent="0.25">
      <c r="A52" s="22" t="s">
        <v>394</v>
      </c>
      <c r="B52" s="14" t="s">
        <v>395</v>
      </c>
      <c r="C52" s="6" t="s">
        <v>32</v>
      </c>
      <c r="D52" s="6" t="s">
        <v>32</v>
      </c>
      <c r="E52" s="25" t="s">
        <v>61</v>
      </c>
      <c r="F52" s="25" t="s">
        <v>61</v>
      </c>
      <c r="G52" s="6" t="s">
        <v>32</v>
      </c>
      <c r="H52" s="6" t="s">
        <v>32</v>
      </c>
      <c r="I52" s="6" t="s">
        <v>328</v>
      </c>
      <c r="J52" s="6" t="s">
        <v>328</v>
      </c>
      <c r="K52" s="6" t="s">
        <v>61</v>
      </c>
      <c r="L52" s="6" t="s">
        <v>61</v>
      </c>
    </row>
    <row r="53" spans="1:12" ht="95.1" customHeight="1" x14ac:dyDescent="0.25">
      <c r="A53" s="22" t="s">
        <v>396</v>
      </c>
      <c r="B53" s="14" t="s">
        <v>397</v>
      </c>
      <c r="C53" s="25" t="s">
        <v>389</v>
      </c>
      <c r="D53" s="25" t="s">
        <v>389</v>
      </c>
      <c r="E53" s="25" t="s">
        <v>61</v>
      </c>
      <c r="F53" s="25" t="s">
        <v>61</v>
      </c>
      <c r="G53" s="6" t="s">
        <v>390</v>
      </c>
      <c r="H53" s="6" t="s">
        <v>390</v>
      </c>
      <c r="I53" s="6" t="s">
        <v>359</v>
      </c>
      <c r="J53" s="6" t="s">
        <v>360</v>
      </c>
      <c r="K53" s="6" t="s">
        <v>61</v>
      </c>
      <c r="L53" s="6" t="s">
        <v>61</v>
      </c>
    </row>
    <row r="54" spans="1:12" ht="32.1" customHeight="1" x14ac:dyDescent="0.25">
      <c r="A54" s="22" t="s">
        <v>398</v>
      </c>
      <c r="B54" s="14" t="s">
        <v>399</v>
      </c>
      <c r="C54" s="6" t="s">
        <v>32</v>
      </c>
      <c r="D54" s="6" t="s">
        <v>32</v>
      </c>
      <c r="E54" s="6" t="s">
        <v>61</v>
      </c>
      <c r="F54" s="6" t="s">
        <v>61</v>
      </c>
      <c r="G54" s="6" t="s">
        <v>32</v>
      </c>
      <c r="H54" s="6" t="s">
        <v>32</v>
      </c>
      <c r="I54" s="6" t="s">
        <v>328</v>
      </c>
      <c r="J54" s="6" t="s">
        <v>328</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14</vt:i4>
      </vt:variant>
    </vt:vector>
  </HeadingPairs>
  <TitlesOfParts>
    <vt:vector size="14"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финмодель</vt:lpstr>
      <vt:lpstr>Приложение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Фудула Екатерина Вадимовна</dc:creator>
  <cp:lastModifiedBy>Фудула Екатерина Вадимовна</cp:lastModifiedBy>
  <dcterms:created xsi:type="dcterms:W3CDTF">2022-09-28T08:51:35Z</dcterms:created>
  <dcterms:modified xsi:type="dcterms:W3CDTF">2022-10-20T11:05:06Z</dcterms:modified>
</cp:coreProperties>
</file>